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Катерина\Downloads\"/>
    </mc:Choice>
  </mc:AlternateContent>
  <xr:revisionPtr revIDLastSave="0" documentId="13_ncr:1_{9B883CDA-8376-42A1-912D-77E40E2CDDDB}" xr6:coauthVersionLast="45" xr6:coauthVersionMax="47" xr10:uidLastSave="{00000000-0000-0000-0000-000000000000}"/>
  <bookViews>
    <workbookView xWindow="-110" yWindow="-110" windowWidth="19420" windowHeight="10420" tabRatio="835" firstSheet="3" activeTab="17" xr2:uid="{00000000-000D-0000-FFFF-FFFF00000000}"/>
  </bookViews>
  <sheets>
    <sheet name="Середній бал" sheetId="1" r:id="rId1"/>
    <sheet name="ІП-22" sheetId="2" r:id="rId2"/>
    <sheet name="ІП-23" sheetId="3" r:id="rId3"/>
    <sheet name="ІП-24" sheetId="4" r:id="rId4"/>
    <sheet name="ІП-24ск" sheetId="5" r:id="rId5"/>
    <sheet name="ІС-24м" sheetId="6" r:id="rId6"/>
    <sheet name="ПР-21" sheetId="7" r:id="rId7"/>
    <sheet name="ПР-23" sheetId="8" r:id="rId8"/>
    <sheet name="ПР-24" sheetId="9" r:id="rId9"/>
    <sheet name="ПР-24м" sheetId="10" r:id="rId10"/>
    <sheet name="ПС-22" sheetId="11" r:id="rId11"/>
    <sheet name="ПС-23" sheetId="12" r:id="rId12"/>
    <sheet name="ПС-23ск" sheetId="13" r:id="rId13"/>
    <sheet name="ПС-24" sheetId="14" r:id="rId14"/>
    <sheet name="ПС-24ск" sheetId="15" r:id="rId15"/>
    <sheet name="ПУА-22" sheetId="16" r:id="rId16"/>
    <sheet name="ПУА-24" sheetId="17" r:id="rId17"/>
    <sheet name="ПУА-24м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5" l="1"/>
  <c r="K10" i="12"/>
  <c r="K11" i="12"/>
  <c r="K12" i="12"/>
  <c r="K9" i="12"/>
  <c r="K13" i="12"/>
  <c r="K7" i="12"/>
  <c r="K8" i="12"/>
  <c r="C14" i="18"/>
  <c r="K7" i="18"/>
  <c r="K12" i="18" s="1"/>
  <c r="K9" i="18"/>
  <c r="K8" i="18"/>
  <c r="C12" i="17"/>
  <c r="I7" i="17"/>
  <c r="I10" i="17" s="1"/>
  <c r="C12" i="16"/>
  <c r="I7" i="16"/>
  <c r="I10" i="16" s="1"/>
  <c r="C12" i="15"/>
  <c r="K10" i="15"/>
  <c r="C16" i="14"/>
  <c r="I7" i="14"/>
  <c r="I8" i="14"/>
  <c r="I11" i="14"/>
  <c r="I9" i="14"/>
  <c r="I10" i="14"/>
  <c r="C13" i="13"/>
  <c r="I8" i="13"/>
  <c r="I7" i="13"/>
  <c r="I11" i="13" s="1"/>
  <c r="C18" i="12"/>
  <c r="C16" i="11"/>
  <c r="I11" i="11"/>
  <c r="I7" i="11"/>
  <c r="I10" i="11"/>
  <c r="I8" i="11"/>
  <c r="I9" i="11"/>
  <c r="C12" i="10"/>
  <c r="G10" i="10"/>
  <c r="G7" i="10"/>
  <c r="C12" i="9"/>
  <c r="I7" i="9"/>
  <c r="I10" i="9" s="1"/>
  <c r="C16" i="8"/>
  <c r="I11" i="8"/>
  <c r="I8" i="8"/>
  <c r="I10" i="8"/>
  <c r="I9" i="8"/>
  <c r="I7" i="8"/>
  <c r="C14" i="7"/>
  <c r="K7" i="7"/>
  <c r="K9" i="7"/>
  <c r="K8" i="7"/>
  <c r="C12" i="6"/>
  <c r="K7" i="6"/>
  <c r="K10" i="6" s="1"/>
  <c r="C15" i="5"/>
  <c r="I10" i="5"/>
  <c r="I9" i="5"/>
  <c r="I7" i="5"/>
  <c r="I8" i="5"/>
  <c r="C13" i="4"/>
  <c r="I8" i="4"/>
  <c r="I7" i="4"/>
  <c r="C16" i="3"/>
  <c r="I11" i="3"/>
  <c r="I10" i="3"/>
  <c r="I9" i="3"/>
  <c r="I8" i="3"/>
  <c r="I7" i="3"/>
  <c r="I14" i="3" s="1"/>
  <c r="C17" i="2"/>
  <c r="K12" i="2"/>
  <c r="K15" i="2" s="1"/>
  <c r="K11" i="2"/>
  <c r="K10" i="2"/>
  <c r="K9" i="2"/>
  <c r="K8" i="2"/>
  <c r="K7" i="2"/>
  <c r="I14" i="11" l="1"/>
  <c r="I14" i="8"/>
  <c r="K12" i="7"/>
  <c r="I13" i="5"/>
  <c r="K16" i="12"/>
  <c r="I14" i="14"/>
  <c r="I11" i="4"/>
  <c r="B4" i="1"/>
</calcChain>
</file>

<file path=xl/sharedStrings.xml><?xml version="1.0" encoding="utf-8"?>
<sst xmlns="http://schemas.openxmlformats.org/spreadsheetml/2006/main" count="341" uniqueCount="126">
  <si>
    <t>Середній прохідний бал по факультету для груп, де навчається 1 студент за кошти держзамовлення</t>
  </si>
  <si>
    <t>ІП-22</t>
  </si>
  <si>
    <t>ПІБ</t>
  </si>
  <si>
    <t>Історія України (курсова робота)</t>
  </si>
  <si>
    <t>Історія України</t>
  </si>
  <si>
    <t>Нова історія Європи і Америки</t>
  </si>
  <si>
    <t>Цивільне право</t>
  </si>
  <si>
    <t>Дод. бали</t>
  </si>
  <si>
    <t>Бали рейтингу</t>
  </si>
  <si>
    <t>Оцінка</t>
  </si>
  <si>
    <t>Кредити</t>
  </si>
  <si>
    <t>ВЛАСОВА Інна Олександрівна</t>
  </si>
  <si>
    <t>ГАЙВАНОВИЧ Каріна Олександрівна</t>
  </si>
  <si>
    <t>ЛИСЕНКО Ігор Євгенович</t>
  </si>
  <si>
    <t>МИРОШНІЧЕНКО Сергій Андрійович</t>
  </si>
  <si>
    <t>НЮПЕНКО Дарина Дмитрівна</t>
  </si>
  <si>
    <t>ОСТАПЧУК Аліна Олександрівна</t>
  </si>
  <si>
    <t>Середнє значення</t>
  </si>
  <si>
    <t>Всього</t>
  </si>
  <si>
    <t>6</t>
  </si>
  <si>
    <t>ІП-23</t>
  </si>
  <si>
    <t>Історія середніх віків</t>
  </si>
  <si>
    <t>Основи психолого-педагогічної майстерності</t>
  </si>
  <si>
    <t>Філософія</t>
  </si>
  <si>
    <t>АЛЕКСІЄНКО Анастасія Сергіївна</t>
  </si>
  <si>
    <t>БАГІЯН Ангеліна Вадимівна</t>
  </si>
  <si>
    <t>КРАМСЬКА Анна Володимирівна</t>
  </si>
  <si>
    <t>КРЕСТЬЯНОВ Нікіта Денисович</t>
  </si>
  <si>
    <t>ЯКІМОВА Аліна Юріївна</t>
  </si>
  <si>
    <t>5</t>
  </si>
  <si>
    <t>ІП-24</t>
  </si>
  <si>
    <t>Історія стародавнього світу</t>
  </si>
  <si>
    <t>Педагогіка</t>
  </si>
  <si>
    <t>Теорія держави і права</t>
  </si>
  <si>
    <t>АСІНГЕРОВ Богдан Семенович</t>
  </si>
  <si>
    <t>КРОПИВЯНСЬКИЙ Дмитро Олександрович</t>
  </si>
  <si>
    <t>2</t>
  </si>
  <si>
    <t>ІП-24ск</t>
  </si>
  <si>
    <t>ВЕРБОВСЬКА Вікторія Олександрівна</t>
  </si>
  <si>
    <t>ІГНАТОВА Сніжана Олександрівна</t>
  </si>
  <si>
    <t>ПЕТЛІНСЬКА Анна Сергіївна</t>
  </si>
  <si>
    <t>СМОЛЯК Микола Олексійович</t>
  </si>
  <si>
    <t>4</t>
  </si>
  <si>
    <t>ІС-24м</t>
  </si>
  <si>
    <t>Історія освітньо-виховних систем</t>
  </si>
  <si>
    <t>Методологія історичних досліджень</t>
  </si>
  <si>
    <t>Національні кризи в історії країн</t>
  </si>
  <si>
    <t>Сучасна історіографія всесвітньої історії</t>
  </si>
  <si>
    <t>ЖЕМЕРДЕЙ Михайло Олегович</t>
  </si>
  <si>
    <t>1</t>
  </si>
  <si>
    <t>ПР-21</t>
  </si>
  <si>
    <t>Господарське процесуальне право (курсова робота)</t>
  </si>
  <si>
    <t>Господарське процесуальне право</t>
  </si>
  <si>
    <t>Інформаційне право</t>
  </si>
  <si>
    <t>Податкове право</t>
  </si>
  <si>
    <t>ГАВРІЛОВ Іван Сергійович</t>
  </si>
  <si>
    <t>ЗАВГОРОДНЯ Сніжана Олександрівна</t>
  </si>
  <si>
    <t>ЧУДАК Дмітрій Сергійович</t>
  </si>
  <si>
    <t>3</t>
  </si>
  <si>
    <t>ПР-23</t>
  </si>
  <si>
    <t>Кримінальне право</t>
  </si>
  <si>
    <t>Міжнародне право</t>
  </si>
  <si>
    <t>Трудове право</t>
  </si>
  <si>
    <t>БРИЧКА Анна Вячеславівна</t>
  </si>
  <si>
    <t>КАРПУК Антоніна Сергіївна</t>
  </si>
  <si>
    <t>ЛАРКІНА Кіра Євгенівна</t>
  </si>
  <si>
    <t>ФЕДОРАК Діана Олександрівна</t>
  </si>
  <si>
    <t>ЧЕХА Ілля Михайлович</t>
  </si>
  <si>
    <t>ПР-24</t>
  </si>
  <si>
    <t>Історія української державності</t>
  </si>
  <si>
    <t>Прикладна інформатика</t>
  </si>
  <si>
    <t>АНЗІНА Влада Володимирівна</t>
  </si>
  <si>
    <t>ПР-24м</t>
  </si>
  <si>
    <t>Антикорупційна діяльність та комплаєнс</t>
  </si>
  <si>
    <t>Філософія права</t>
  </si>
  <si>
    <t>ДУРАН Пилип Ігорович</t>
  </si>
  <si>
    <t>ПС-22</t>
  </si>
  <si>
    <t>Економічна психологія</t>
  </si>
  <si>
    <t>Психологія соціального впливу</t>
  </si>
  <si>
    <t>ГОДЗЬ Валерій Миколайович</t>
  </si>
  <si>
    <t>ЛИН Єлизавета Олександрівна</t>
  </si>
  <si>
    <t>ПОПОВІЧЕНКО Юлія Олександрівна</t>
  </si>
  <si>
    <t>СОЛОНЕЦЬ Олександра Сергіївна</t>
  </si>
  <si>
    <t>ЦАРЮК Юлія Олександрівна</t>
  </si>
  <si>
    <t>ПС-23</t>
  </si>
  <si>
    <t>Вікова психологія</t>
  </si>
  <si>
    <t>ЕКП (Експериментальна, клінічна психологія та психодіагностика)</t>
  </si>
  <si>
    <t>Психофізіологія і диференційна психологія</t>
  </si>
  <si>
    <t>Соціальна психологія</t>
  </si>
  <si>
    <t>ГОЛОВАНОВА Вікторія Миколаївна</t>
  </si>
  <si>
    <t>ГОЛОВЕНКО Валерія Олегівна</t>
  </si>
  <si>
    <t>ГОРЯЧОВА Арина Олександрівна</t>
  </si>
  <si>
    <t>КОТ Каміла Русланівна</t>
  </si>
  <si>
    <t>СЕРГІЙЧУК Катерина Олександрівна</t>
  </si>
  <si>
    <t>СТЕПАНОВА Софія Сергіївна</t>
  </si>
  <si>
    <t>ХОМИЧ Ольга Костянтинівна</t>
  </si>
  <si>
    <t>7</t>
  </si>
  <si>
    <t>ПС-23ск</t>
  </si>
  <si>
    <t>БУТЯЄВА Лія Володимирівна</t>
  </si>
  <si>
    <t>ГОЛОВАТА Євгенія Володимирівна</t>
  </si>
  <si>
    <t>ПС-24</t>
  </si>
  <si>
    <t>Вступ до психології</t>
  </si>
  <si>
    <t>Основи наукових досліджень у психології</t>
  </si>
  <si>
    <t>ВОРОТНИЦЬКА Софія Вячеславівна</t>
  </si>
  <si>
    <t>ГЛИНЯНСЬКА Анастасія Іванівна</t>
  </si>
  <si>
    <t>ЄГОРОВА Анастасія Артурівна</t>
  </si>
  <si>
    <t>КАКАРЕКА Богдан Сергійович</t>
  </si>
  <si>
    <t>МИХАЛЬЧЕНКО Валерія Володимирівна</t>
  </si>
  <si>
    <t>ПС-24ск</t>
  </si>
  <si>
    <t>ЕКП</t>
  </si>
  <si>
    <t>КОРОЛЬ Ігор Олегович</t>
  </si>
  <si>
    <t>ПУА-22</t>
  </si>
  <si>
    <t>Діловодство</t>
  </si>
  <si>
    <t>Місцеве самоврядування</t>
  </si>
  <si>
    <t>Публічне адміністрування</t>
  </si>
  <si>
    <t>ЗАВАДСЬКИЙ Станіслав Віталійович</t>
  </si>
  <si>
    <t>ПУА-24</t>
  </si>
  <si>
    <t>КУЧЕРУК Олександр Васильович</t>
  </si>
  <si>
    <t>ПУА-24м</t>
  </si>
  <si>
    <t>Аналіз публічних політик</t>
  </si>
  <si>
    <t>Електронне урядування: поглиблений курс</t>
  </si>
  <si>
    <t>Кадрова політика і публічна служба</t>
  </si>
  <si>
    <t>Стратегічні комунікації в публічній адміністрації</t>
  </si>
  <si>
    <t>ДОНЕЦЬ Максим Олександрович</t>
  </si>
  <si>
    <t>КОСТЕЦЬКИЙ Леонід Леонідович</t>
  </si>
  <si>
    <t>КУРТЕКОВ Владислав 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</si>
</sst>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4.5"/>
  <cols>
    <col min="2" max="2" width="27" customWidth="1"/>
  </cols>
  <sheetData>
    <row r="2" spans="2:2" ht="62">
      <c r="B2" s="1" t="s">
        <v>0</v>
      </c>
    </row>
    <row r="3" spans="2:2">
      <c r="B3" s="2"/>
    </row>
    <row r="4" spans="2:2" ht="15">
      <c r="B4" s="7">
        <f>AVERAGE('ІП-22'!K15,'ІП-23'!I14,'ІП-24'!I11,'ІП-24ск'!I13,'ІС-24м'!K10,'ПР-21'!K12,'ПР-23'!I14,'ПР-24'!I10,'ПР-24м'!G10,'ПС-22'!I14,'ПС-23'!K16,'ПС-23ск'!I11,'ПС-24'!I14,'ПС-24ск'!K10,'ПУА-22'!I10,'ПУА-24'!I10,'ПУА-24м'!K12,)</f>
        <v>79.144658119658089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2"/>
  <sheetViews>
    <sheetView workbookViewId="0">
      <selection activeCell="G7" sqref="A7:G7"/>
    </sheetView>
  </sheetViews>
  <sheetFormatPr defaultRowHeight="14.5"/>
  <cols>
    <col min="1" max="1" width="47" customWidth="1"/>
    <col min="7" max="7" width="15" customWidth="1"/>
  </cols>
  <sheetData>
    <row r="2" spans="1:7">
      <c r="A2" s="10" t="s">
        <v>72</v>
      </c>
      <c r="B2" s="11"/>
      <c r="C2" s="11"/>
      <c r="D2" s="11"/>
      <c r="E2" s="11"/>
      <c r="F2" s="11"/>
      <c r="G2" s="11"/>
    </row>
    <row r="5" spans="1:7" ht="130" customHeight="1">
      <c r="A5" s="8" t="s">
        <v>2</v>
      </c>
      <c r="B5" s="8" t="s">
        <v>73</v>
      </c>
      <c r="C5" s="12"/>
      <c r="D5" s="8" t="s">
        <v>74</v>
      </c>
      <c r="E5" s="12"/>
      <c r="F5" s="8" t="s">
        <v>7</v>
      </c>
      <c r="G5" s="8" t="s">
        <v>8</v>
      </c>
    </row>
    <row r="6" spans="1:7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9"/>
      <c r="G6" s="9"/>
    </row>
    <row r="7" spans="1:7" ht="15.5">
      <c r="A7" s="13" t="s">
        <v>75</v>
      </c>
      <c r="B7" s="14">
        <v>90</v>
      </c>
      <c r="C7" s="14">
        <v>1</v>
      </c>
      <c r="D7" s="14">
        <v>90</v>
      </c>
      <c r="E7" s="14">
        <v>1</v>
      </c>
      <c r="F7" s="14"/>
      <c r="G7" s="15">
        <f>IFERROR(IF(95*(B7*C7+D7*E7)=0,"",95*(B7*C7+D7*E7)/((C7+E7)*100)+F7),"")</f>
        <v>85.5</v>
      </c>
    </row>
    <row r="8" spans="1:7" ht="15.5">
      <c r="A8" s="3"/>
      <c r="B8" s="4"/>
      <c r="C8" s="4"/>
      <c r="D8" s="4"/>
      <c r="E8" s="4"/>
      <c r="F8" s="4"/>
      <c r="G8" s="4"/>
    </row>
    <row r="9" spans="1:7" ht="15.5">
      <c r="A9" s="3"/>
      <c r="B9" s="4"/>
      <c r="C9" s="4"/>
      <c r="D9" s="4"/>
      <c r="E9" s="4"/>
      <c r="F9" s="4"/>
      <c r="G9" s="4"/>
    </row>
    <row r="10" spans="1:7" ht="15.5">
      <c r="A10" s="6" t="s">
        <v>17</v>
      </c>
      <c r="B10" s="4"/>
      <c r="C10" s="4"/>
      <c r="D10" s="4"/>
      <c r="E10" s="4"/>
      <c r="F10" s="4"/>
      <c r="G10" s="5">
        <f>IFERROR(AVERAGE(G7:G7),"")</f>
        <v>85.5</v>
      </c>
    </row>
    <row r="11" spans="1:7" ht="15.5">
      <c r="A11" s="3"/>
      <c r="B11" s="4"/>
      <c r="C11" s="4"/>
      <c r="D11" s="4"/>
      <c r="E11" s="4"/>
      <c r="F11" s="4"/>
      <c r="G11" s="4"/>
    </row>
    <row r="12" spans="1:7" ht="15.5">
      <c r="A12" s="3" t="s">
        <v>18</v>
      </c>
      <c r="B12" s="4" t="s">
        <v>49</v>
      </c>
      <c r="C12" s="4">
        <f>B12*0.4</f>
        <v>0.4</v>
      </c>
      <c r="D12" s="4"/>
      <c r="E12" s="4"/>
      <c r="F12" s="4"/>
      <c r="G12" s="4"/>
    </row>
  </sheetData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16"/>
  <sheetViews>
    <sheetView topLeftCell="A4" workbookViewId="0">
      <selection activeCell="I7" sqref="A7:I8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76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77</v>
      </c>
      <c r="C5" s="12"/>
      <c r="D5" s="8" t="s">
        <v>32</v>
      </c>
      <c r="E5" s="12"/>
      <c r="F5" s="8" t="s">
        <v>78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82</v>
      </c>
      <c r="B7" s="14">
        <v>100</v>
      </c>
      <c r="C7" s="14">
        <v>1</v>
      </c>
      <c r="D7" s="14">
        <v>90</v>
      </c>
      <c r="E7" s="14">
        <v>1</v>
      </c>
      <c r="F7" s="14">
        <v>100</v>
      </c>
      <c r="G7" s="14">
        <v>1</v>
      </c>
      <c r="H7" s="14"/>
      <c r="I7" s="15">
        <f>IFERROR(IF(95*(B7*C7+D7*E7+F7*G7)=0,"",95*(B7*C7+D7*E7+F7*G7)/((C7+E7+G7)*100)+H7),"")</f>
        <v>91.833333333333329</v>
      </c>
    </row>
    <row r="8" spans="1:9" ht="15.5">
      <c r="A8" s="13" t="s">
        <v>80</v>
      </c>
      <c r="B8" s="14">
        <v>98</v>
      </c>
      <c r="C8" s="14">
        <v>1</v>
      </c>
      <c r="D8" s="14">
        <v>90</v>
      </c>
      <c r="E8" s="14">
        <v>1</v>
      </c>
      <c r="F8" s="14">
        <v>100</v>
      </c>
      <c r="G8" s="14">
        <v>1</v>
      </c>
      <c r="H8" s="14"/>
      <c r="I8" s="15">
        <f>IFERROR(IF(95*(B8*C8+D8*E8+F8*G8)=0,"",95*(B8*C8+D8*E8+F8*G8)/((C8+E8+G8)*100)+H8),"")</f>
        <v>91.2</v>
      </c>
    </row>
    <row r="9" spans="1:9" ht="15.5">
      <c r="A9" s="3" t="s">
        <v>79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5">
      <c r="A10" s="3" t="s">
        <v>81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5">
      <c r="A11" s="3" t="s">
        <v>83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17</v>
      </c>
      <c r="B14" s="4"/>
      <c r="C14" s="4"/>
      <c r="D14" s="4"/>
      <c r="E14" s="4"/>
      <c r="F14" s="4"/>
      <c r="G14" s="4"/>
      <c r="H14" s="4"/>
      <c r="I14" s="5">
        <f>IFERROR(AVERAGE(I7:I11),"")</f>
        <v>91.516666666666666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18</v>
      </c>
      <c r="B16" s="4" t="s">
        <v>29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18"/>
  <sheetViews>
    <sheetView topLeftCell="A4" workbookViewId="0">
      <selection activeCell="K7" sqref="A7:K8"/>
    </sheetView>
  </sheetViews>
  <sheetFormatPr defaultRowHeight="14.5"/>
  <cols>
    <col min="1" max="1" width="47" customWidth="1"/>
    <col min="11" max="11" width="15" customWidth="1"/>
  </cols>
  <sheetData>
    <row r="2" spans="1:11">
      <c r="A2" s="10" t="s">
        <v>84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30" customHeight="1">
      <c r="A5" s="8" t="s">
        <v>2</v>
      </c>
      <c r="B5" s="8" t="s">
        <v>85</v>
      </c>
      <c r="C5" s="12"/>
      <c r="D5" s="8" t="s">
        <v>86</v>
      </c>
      <c r="E5" s="12"/>
      <c r="F5" s="8" t="s">
        <v>87</v>
      </c>
      <c r="G5" s="12"/>
      <c r="H5" s="8" t="s">
        <v>88</v>
      </c>
      <c r="I5" s="12"/>
      <c r="J5" s="8" t="s">
        <v>7</v>
      </c>
      <c r="K5" s="8" t="s">
        <v>8</v>
      </c>
    </row>
    <row r="6" spans="1:11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5">
      <c r="A7" s="13" t="s">
        <v>95</v>
      </c>
      <c r="B7" s="14">
        <v>90</v>
      </c>
      <c r="C7" s="14">
        <v>1</v>
      </c>
      <c r="D7" s="14">
        <v>90</v>
      </c>
      <c r="E7" s="14">
        <v>1</v>
      </c>
      <c r="F7" s="14">
        <v>100</v>
      </c>
      <c r="G7" s="14">
        <v>1</v>
      </c>
      <c r="H7" s="14">
        <v>100</v>
      </c>
      <c r="I7" s="14">
        <v>1</v>
      </c>
      <c r="J7" s="14">
        <v>5</v>
      </c>
      <c r="K7" s="15">
        <f>IFERROR(IF(95*(B7*C7+D7*E7+F7*G7+H7*I7)=0,"",95*(B7*C7+D7*E7+F7*G7+H7*I7)/((C7+E7+G7+I7)*100)+J7),"")</f>
        <v>95.25</v>
      </c>
    </row>
    <row r="8" spans="1:11" ht="15.5">
      <c r="A8" s="13" t="s">
        <v>89</v>
      </c>
      <c r="B8" s="14">
        <v>88</v>
      </c>
      <c r="C8" s="14">
        <v>1</v>
      </c>
      <c r="D8" s="14">
        <v>90</v>
      </c>
      <c r="E8" s="14">
        <v>1</v>
      </c>
      <c r="F8" s="14">
        <v>90</v>
      </c>
      <c r="G8" s="14">
        <v>1</v>
      </c>
      <c r="H8" s="14">
        <v>100</v>
      </c>
      <c r="I8" s="14">
        <v>1</v>
      </c>
      <c r="J8" s="14">
        <v>5</v>
      </c>
      <c r="K8" s="15">
        <f>IFERROR(IF(95*(B8*C8+D8*E8+F8*G8+H8*I8)=0,"",95*(B8*C8+D8*E8+F8*G8+H8*I8)/((C8+E8+G8+I8)*100)+J8),"")</f>
        <v>92.4</v>
      </c>
    </row>
    <row r="9" spans="1:11" ht="15.5">
      <c r="A9" s="3" t="s">
        <v>93</v>
      </c>
      <c r="B9" s="4">
        <v>90</v>
      </c>
      <c r="C9" s="4">
        <v>1</v>
      </c>
      <c r="D9" s="4">
        <v>90</v>
      </c>
      <c r="E9" s="4">
        <v>1</v>
      </c>
      <c r="F9" s="4">
        <v>82</v>
      </c>
      <c r="G9" s="4">
        <v>1</v>
      </c>
      <c r="H9" s="4">
        <v>88</v>
      </c>
      <c r="I9" s="4">
        <v>1</v>
      </c>
      <c r="J9" s="4"/>
      <c r="K9" s="5">
        <f>IFERROR(IF(95*(B9*C9+D9*E9+F9*G9+H9*I9)=0,"",95*(B9*C9+D9*E9+F9*G9+H9*I9)/((C9+E9+G9+I9)*100)+J9),"")</f>
        <v>83.125</v>
      </c>
    </row>
    <row r="10" spans="1:11" ht="15.5">
      <c r="A10" s="3" t="s">
        <v>90</v>
      </c>
      <c r="B10" s="4">
        <v>90</v>
      </c>
      <c r="C10" s="4">
        <v>1</v>
      </c>
      <c r="D10" s="4">
        <v>90</v>
      </c>
      <c r="E10" s="4">
        <v>1</v>
      </c>
      <c r="F10" s="4">
        <v>81</v>
      </c>
      <c r="G10" s="4">
        <v>1</v>
      </c>
      <c r="H10" s="4">
        <v>82</v>
      </c>
      <c r="I10" s="4">
        <v>1</v>
      </c>
      <c r="J10" s="4"/>
      <c r="K10" s="5">
        <f>IFERROR(IF(95*(B10*C10+D10*E10+F10*G10+H10*I10)=0,"",95*(B10*C10+D10*E10+F10*G10+H10*I10)/((C10+E10+G10+I10)*100)+J10),"")</f>
        <v>81.462500000000006</v>
      </c>
    </row>
    <row r="11" spans="1:11" ht="15.5">
      <c r="A11" s="3" t="s">
        <v>91</v>
      </c>
      <c r="B11" s="4">
        <v>78</v>
      </c>
      <c r="C11" s="4">
        <v>1</v>
      </c>
      <c r="D11" s="4">
        <v>90</v>
      </c>
      <c r="E11" s="4">
        <v>1</v>
      </c>
      <c r="F11" s="4">
        <v>77</v>
      </c>
      <c r="G11" s="4">
        <v>1</v>
      </c>
      <c r="H11" s="4">
        <v>79</v>
      </c>
      <c r="I11" s="4">
        <v>1</v>
      </c>
      <c r="J11" s="4"/>
      <c r="K11" s="5">
        <f>IFERROR(IF(95*(B11*C11+D11*E11+F11*G11+H11*I11)=0,"",95*(B11*C11+D11*E11+F11*G11+H11*I11)/((C11+E11+G11+I11)*100)+J11),"")</f>
        <v>76.95</v>
      </c>
    </row>
    <row r="12" spans="1:11" ht="15.5">
      <c r="A12" s="3" t="s">
        <v>92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>IFERROR(IF(95*(B12*C12+D12*E12+F12*G12+H12*I12)=0,"",95*(B12*C12+D12*E12+F12*G12+H12*I12)/((C12+E12+G12+I12)*100)+J12),"")</f>
        <v/>
      </c>
    </row>
    <row r="13" spans="1:11" ht="15.5">
      <c r="A13" s="3" t="s">
        <v>94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>IFERROR(IF(95*(B13*C13+D13*E13+F13*G13+H13*I13)=0,"",95*(B13*C13+D13*E13+F13*G13+H13*I13)/((C13+E13+G13+I13)*100)+J13),"")</f>
        <v/>
      </c>
    </row>
    <row r="14" spans="1:11" ht="15.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5">
      <c r="A16" s="6" t="s">
        <v>17</v>
      </c>
      <c r="B16" s="4"/>
      <c r="C16" s="4"/>
      <c r="D16" s="4"/>
      <c r="E16" s="4"/>
      <c r="F16" s="4"/>
      <c r="G16" s="4"/>
      <c r="H16" s="4"/>
      <c r="I16" s="4"/>
      <c r="J16" s="4"/>
      <c r="K16" s="5">
        <f>IFERROR(AVERAGE(K7:K13),"")</f>
        <v>85.837499999999991</v>
      </c>
    </row>
    <row r="17" spans="1:11" ht="15.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5">
      <c r="A18" s="3" t="s">
        <v>18</v>
      </c>
      <c r="B18" s="4" t="s">
        <v>96</v>
      </c>
      <c r="C18" s="4">
        <f>B18*0.4</f>
        <v>2.8000000000000003</v>
      </c>
      <c r="D18" s="4"/>
      <c r="E18" s="4"/>
      <c r="F18" s="4"/>
      <c r="G18" s="4"/>
      <c r="H18" s="4"/>
      <c r="I18" s="4"/>
      <c r="J18" s="4"/>
      <c r="K18" s="4"/>
    </row>
  </sheetData>
  <sortState xmlns:xlrd2="http://schemas.microsoft.com/office/spreadsheetml/2017/richdata2" ref="A7:K11">
    <sortCondition descending="1" ref="K7"/>
  </sortState>
  <mergeCells count="8">
    <mergeCell ref="H5:I5"/>
    <mergeCell ref="J5:J6"/>
    <mergeCell ref="K5:K6"/>
    <mergeCell ref="A2:K2"/>
    <mergeCell ref="A5:A6"/>
    <mergeCell ref="B5:C5"/>
    <mergeCell ref="D5:E5"/>
    <mergeCell ref="F5:G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workbookViewId="0">
      <selection activeCell="I7" sqref="A7:I7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97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77</v>
      </c>
      <c r="C5" s="12"/>
      <c r="D5" s="8" t="s">
        <v>32</v>
      </c>
      <c r="E5" s="12"/>
      <c r="F5" s="8" t="s">
        <v>78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98</v>
      </c>
      <c r="B7" s="14">
        <v>90</v>
      </c>
      <c r="C7" s="14">
        <v>1</v>
      </c>
      <c r="D7" s="14">
        <v>90</v>
      </c>
      <c r="E7" s="14">
        <v>1</v>
      </c>
      <c r="F7" s="14">
        <v>100</v>
      </c>
      <c r="G7" s="14">
        <v>1</v>
      </c>
      <c r="H7" s="14"/>
      <c r="I7" s="15">
        <f>IFERROR(IF(95*(B7*C7+D7*E7+F7*G7)=0,"",95*(B7*C7+D7*E7+F7*G7)/((C7+E7+G7)*100)+H7),"")</f>
        <v>88.666666666666671</v>
      </c>
    </row>
    <row r="8" spans="1:9" ht="15.5">
      <c r="A8" s="3" t="s">
        <v>99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17</v>
      </c>
      <c r="B11" s="4"/>
      <c r="C11" s="4"/>
      <c r="D11" s="4"/>
      <c r="E11" s="4"/>
      <c r="F11" s="4"/>
      <c r="G11" s="4"/>
      <c r="H11" s="4"/>
      <c r="I11" s="5">
        <f>IFERROR(AVERAGE(I7:I8),"")</f>
        <v>88.666666666666671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18</v>
      </c>
      <c r="B13" s="4" t="s">
        <v>36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6"/>
  <sheetViews>
    <sheetView topLeftCell="A4" workbookViewId="0">
      <selection activeCell="I7" sqref="A7:I8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100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101</v>
      </c>
      <c r="C5" s="12"/>
      <c r="D5" s="8" t="s">
        <v>69</v>
      </c>
      <c r="E5" s="12"/>
      <c r="F5" s="8" t="s">
        <v>102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107</v>
      </c>
      <c r="B7" s="14">
        <v>100</v>
      </c>
      <c r="C7" s="14">
        <v>1</v>
      </c>
      <c r="D7" s="14">
        <v>100</v>
      </c>
      <c r="E7" s="14">
        <v>1</v>
      </c>
      <c r="F7" s="14">
        <v>100</v>
      </c>
      <c r="G7" s="14">
        <v>1</v>
      </c>
      <c r="H7" s="14">
        <v>2</v>
      </c>
      <c r="I7" s="15">
        <f>IFERROR(IF(95*(B7*C7+D7*E7+F7*G7)=0,"",95*(B7*C7+D7*E7+F7*G7)/((C7+E7+G7)*100)+H7),"")</f>
        <v>97</v>
      </c>
    </row>
    <row r="8" spans="1:9" ht="15.5">
      <c r="A8" s="13" t="s">
        <v>106</v>
      </c>
      <c r="B8" s="14">
        <v>82</v>
      </c>
      <c r="C8" s="14">
        <v>1</v>
      </c>
      <c r="D8" s="14">
        <v>100</v>
      </c>
      <c r="E8" s="14">
        <v>1</v>
      </c>
      <c r="F8" s="14">
        <v>100</v>
      </c>
      <c r="G8" s="14">
        <v>1</v>
      </c>
      <c r="H8" s="14"/>
      <c r="I8" s="15">
        <f>IFERROR(IF(95*(B8*C8+D8*E8+F8*G8)=0,"",95*(B8*C8+D8*E8+F8*G8)/((C8+E8+G8)*100)+H8),"")</f>
        <v>89.3</v>
      </c>
    </row>
    <row r="9" spans="1:9" ht="15.5">
      <c r="A9" s="3" t="s">
        <v>104</v>
      </c>
      <c r="B9" s="4">
        <v>89</v>
      </c>
      <c r="C9" s="4">
        <v>1</v>
      </c>
      <c r="D9" s="4">
        <v>90</v>
      </c>
      <c r="E9" s="4">
        <v>1</v>
      </c>
      <c r="F9" s="4">
        <v>100</v>
      </c>
      <c r="G9" s="4">
        <v>1</v>
      </c>
      <c r="H9" s="4"/>
      <c r="I9" s="5">
        <f>IFERROR(IF(95*(B9*C9+D9*E9+F9*G9)=0,"",95*(B9*C9+D9*E9+F9*G9)/((C9+E9+G9)*100)+H9),"")</f>
        <v>88.35</v>
      </c>
    </row>
    <row r="10" spans="1:9" ht="15.5">
      <c r="A10" s="3" t="s">
        <v>103</v>
      </c>
      <c r="B10" s="4">
        <v>65</v>
      </c>
      <c r="C10" s="4">
        <v>1</v>
      </c>
      <c r="D10" s="4">
        <v>100</v>
      </c>
      <c r="E10" s="4">
        <v>1</v>
      </c>
      <c r="F10" s="4">
        <v>66</v>
      </c>
      <c r="G10" s="4">
        <v>1</v>
      </c>
      <c r="H10" s="4">
        <v>1</v>
      </c>
      <c r="I10" s="5">
        <f>IFERROR(IF(95*(B10*C10+D10*E10+F10*G10)=0,"",95*(B10*C10+D10*E10+F10*G10)/((C10+E10+G10)*100)+H10),"")</f>
        <v>74.150000000000006</v>
      </c>
    </row>
    <row r="11" spans="1:9" ht="15.5">
      <c r="A11" s="3" t="s">
        <v>105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17</v>
      </c>
      <c r="B14" s="4"/>
      <c r="C14" s="4"/>
      <c r="D14" s="4"/>
      <c r="E14" s="4"/>
      <c r="F14" s="4"/>
      <c r="G14" s="4"/>
      <c r="H14" s="4"/>
      <c r="I14" s="5">
        <f>IFERROR(AVERAGE(I7:I11),"")</f>
        <v>87.199999999999989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18</v>
      </c>
      <c r="B16" s="4" t="s">
        <v>29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0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workbookViewId="0">
      <selection activeCell="K7" sqref="K7"/>
    </sheetView>
  </sheetViews>
  <sheetFormatPr defaultRowHeight="14.5"/>
  <cols>
    <col min="1" max="1" width="47" customWidth="1"/>
    <col min="11" max="11" width="15" customWidth="1"/>
  </cols>
  <sheetData>
    <row r="2" spans="1:11">
      <c r="A2" s="10" t="s">
        <v>108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30" customHeight="1">
      <c r="A5" s="8" t="s">
        <v>2</v>
      </c>
      <c r="B5" s="8" t="s">
        <v>85</v>
      </c>
      <c r="C5" s="12"/>
      <c r="D5" s="8" t="s">
        <v>109</v>
      </c>
      <c r="E5" s="12"/>
      <c r="F5" s="8" t="s">
        <v>87</v>
      </c>
      <c r="G5" s="12"/>
      <c r="H5" s="8" t="s">
        <v>88</v>
      </c>
      <c r="I5" s="12"/>
      <c r="J5" s="8" t="s">
        <v>7</v>
      </c>
      <c r="K5" s="8" t="s">
        <v>8</v>
      </c>
    </row>
    <row r="6" spans="1:11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5">
      <c r="A7" s="3" t="s">
        <v>110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>IFERROR(IF(95*(B7*C7+D7*E7+F7*G7+H7*I7)=0,"",95*(B7*C7+D7*E7+F7*G7+H7*I7)/((C7+E7+G7+I7)*100)+J7),"")</f>
        <v/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17</v>
      </c>
      <c r="B10" s="4"/>
      <c r="C10" s="4"/>
      <c r="D10" s="4"/>
      <c r="E10" s="4"/>
      <c r="F10" s="4"/>
      <c r="G10" s="4"/>
      <c r="H10" s="4"/>
      <c r="I10" s="4"/>
      <c r="J10" s="4"/>
      <c r="K10" s="5" t="str">
        <f>IFERROR(AVERAGE(K7:K7),"")</f>
        <v/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18</v>
      </c>
      <c r="B12" s="4" t="s">
        <v>49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H5:I5"/>
    <mergeCell ref="J5:J6"/>
    <mergeCell ref="K5:K6"/>
    <mergeCell ref="A2:K2"/>
    <mergeCell ref="A5:A6"/>
    <mergeCell ref="B5:C5"/>
    <mergeCell ref="D5:E5"/>
    <mergeCell ref="F5:G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2"/>
  <sheetViews>
    <sheetView workbookViewId="0"/>
  </sheetViews>
  <sheetFormatPr defaultRowHeight="14.5"/>
  <cols>
    <col min="1" max="1" width="47" customWidth="1"/>
    <col min="9" max="9" width="15" customWidth="1"/>
  </cols>
  <sheetData>
    <row r="2" spans="1:9">
      <c r="A2" s="10" t="s">
        <v>111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112</v>
      </c>
      <c r="C5" s="12"/>
      <c r="D5" s="8" t="s">
        <v>113</v>
      </c>
      <c r="E5" s="12"/>
      <c r="F5" s="8" t="s">
        <v>114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3" t="s">
        <v>115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17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18</v>
      </c>
      <c r="B12" s="4" t="s">
        <v>49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2"/>
  <sheetViews>
    <sheetView workbookViewId="0"/>
  </sheetViews>
  <sheetFormatPr defaultRowHeight="14.5"/>
  <cols>
    <col min="1" max="1" width="47" customWidth="1"/>
    <col min="9" max="9" width="15" customWidth="1"/>
  </cols>
  <sheetData>
    <row r="2" spans="1:9">
      <c r="A2" s="10" t="s">
        <v>116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69</v>
      </c>
      <c r="C5" s="12"/>
      <c r="D5" s="8" t="s">
        <v>70</v>
      </c>
      <c r="E5" s="12"/>
      <c r="F5" s="8" t="s">
        <v>33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3" t="s">
        <v>117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17</v>
      </c>
      <c r="B10" s="4"/>
      <c r="C10" s="4"/>
      <c r="D10" s="4"/>
      <c r="E10" s="4"/>
      <c r="F10" s="4"/>
      <c r="G10" s="4"/>
      <c r="H10" s="4"/>
      <c r="I10" s="5" t="str">
        <f>IFERROR(AVERAGE(I7:I7),"")</f>
        <v/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18</v>
      </c>
      <c r="B12" s="4" t="s">
        <v>49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14"/>
  <sheetViews>
    <sheetView tabSelected="1" topLeftCell="A4" workbookViewId="0">
      <selection activeCell="K7" sqref="A7:K7"/>
    </sheetView>
  </sheetViews>
  <sheetFormatPr defaultRowHeight="14.5"/>
  <cols>
    <col min="1" max="1" width="47" customWidth="1"/>
    <col min="11" max="11" width="15" customWidth="1"/>
  </cols>
  <sheetData>
    <row r="2" spans="1:11">
      <c r="A2" s="10" t="s">
        <v>118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30" customHeight="1">
      <c r="A5" s="8" t="s">
        <v>2</v>
      </c>
      <c r="B5" s="8" t="s">
        <v>119</v>
      </c>
      <c r="C5" s="12"/>
      <c r="D5" s="8" t="s">
        <v>120</v>
      </c>
      <c r="E5" s="12"/>
      <c r="F5" s="8" t="s">
        <v>121</v>
      </c>
      <c r="G5" s="12"/>
      <c r="H5" s="8" t="s">
        <v>122</v>
      </c>
      <c r="I5" s="12"/>
      <c r="J5" s="8" t="s">
        <v>7</v>
      </c>
      <c r="K5" s="8" t="s">
        <v>8</v>
      </c>
    </row>
    <row r="6" spans="1:11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5">
      <c r="A7" s="13" t="s">
        <v>125</v>
      </c>
      <c r="B7" s="14">
        <v>92</v>
      </c>
      <c r="C7" s="14">
        <v>1</v>
      </c>
      <c r="D7" s="14">
        <v>95</v>
      </c>
      <c r="E7" s="14">
        <v>1</v>
      </c>
      <c r="F7" s="14">
        <v>95</v>
      </c>
      <c r="G7" s="14">
        <v>1</v>
      </c>
      <c r="H7" s="14">
        <v>95</v>
      </c>
      <c r="I7" s="14">
        <v>1</v>
      </c>
      <c r="J7" s="14"/>
      <c r="K7" s="15">
        <f>IFERROR(IF(95*(B7*C7+D7*E7+F7*G7+H7*I7)=0,"",95*(B7*C7+D7*E7+F7*G7+H7*I7)/((C7+E7+G7+I7)*100)+J7),"")</f>
        <v>89.537499999999994</v>
      </c>
    </row>
    <row r="8" spans="1:11" ht="15.5">
      <c r="A8" s="3" t="s">
        <v>123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>IFERROR(IF(95*(B8*C8+D8*E8+F8*G8+H8*I8)=0,"",95*(B8*C8+D8*E8+F8*G8+H8*I8)/((C8+E8+G8+I8)*100)+J8),"")</f>
        <v/>
      </c>
    </row>
    <row r="9" spans="1:11" ht="15.5">
      <c r="A9" s="3" t="s">
        <v>124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>IFERROR(IF(95*(B9*C9+D9*E9+F9*G9+H9*I9)=0,"",95*(B9*C9+D9*E9+F9*G9+H9*I9)/((C9+E9+G9+I9)*100)+J9),"")</f>
        <v/>
      </c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6" t="s">
        <v>17</v>
      </c>
      <c r="B12" s="4"/>
      <c r="C12" s="4"/>
      <c r="D12" s="4"/>
      <c r="E12" s="4"/>
      <c r="F12" s="4"/>
      <c r="G12" s="4"/>
      <c r="H12" s="4"/>
      <c r="I12" s="4"/>
      <c r="J12" s="4"/>
      <c r="K12" s="5">
        <f>IFERROR(AVERAGE(K7:K9),"")</f>
        <v>89.537499999999994</v>
      </c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3" t="s">
        <v>18</v>
      </c>
      <c r="B14" s="4" t="s">
        <v>58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</row>
  </sheetData>
  <sortState xmlns:xlrd2="http://schemas.microsoft.com/office/spreadsheetml/2017/richdata2" ref="A7:K9">
    <sortCondition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7"/>
  <sheetViews>
    <sheetView zoomScale="85" zoomScaleNormal="85" workbookViewId="0"/>
  </sheetViews>
  <sheetFormatPr defaultRowHeight="14.5"/>
  <cols>
    <col min="1" max="1" width="47" customWidth="1"/>
    <col min="11" max="11" width="15" customWidth="1"/>
  </cols>
  <sheetData>
    <row r="2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30" customHeight="1">
      <c r="A5" s="8" t="s">
        <v>2</v>
      </c>
      <c r="B5" s="8" t="s">
        <v>3</v>
      </c>
      <c r="C5" s="12"/>
      <c r="D5" s="8" t="s">
        <v>4</v>
      </c>
      <c r="E5" s="12"/>
      <c r="F5" s="8" t="s">
        <v>5</v>
      </c>
      <c r="G5" s="12"/>
      <c r="H5" s="8" t="s">
        <v>6</v>
      </c>
      <c r="I5" s="12"/>
      <c r="J5" s="8" t="s">
        <v>7</v>
      </c>
      <c r="K5" s="8" t="s">
        <v>8</v>
      </c>
    </row>
    <row r="6" spans="1:11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5">
      <c r="A7" s="3" t="s">
        <v>11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 t="shared" ref="K7:K12" si="0">IFERROR(IF(95*(B7*C7+D7*E7+F7*G7+H7*I7)=0,"",95*(B7*C7+D7*E7+F7*G7+H7*I7)/((C7+E7+G7+I7)*100)+J7),"")</f>
        <v/>
      </c>
    </row>
    <row r="8" spans="1:11" ht="15.5">
      <c r="A8" s="3" t="s">
        <v>12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 t="shared" si="0"/>
        <v/>
      </c>
    </row>
    <row r="9" spans="1:11" ht="15.5">
      <c r="A9" s="3" t="s">
        <v>13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 t="shared" si="0"/>
        <v/>
      </c>
    </row>
    <row r="10" spans="1:11" ht="15.5">
      <c r="A10" s="3" t="s">
        <v>14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5">
      <c r="A11" s="3" t="s">
        <v>15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5">
      <c r="A12" s="3" t="s">
        <v>16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5">
      <c r="A15" s="6" t="s">
        <v>17</v>
      </c>
      <c r="B15" s="4"/>
      <c r="C15" s="4"/>
      <c r="D15" s="4"/>
      <c r="E15" s="4"/>
      <c r="F15" s="4"/>
      <c r="G15" s="4"/>
      <c r="H15" s="4"/>
      <c r="I15" s="4"/>
      <c r="J15" s="4"/>
      <c r="K15" s="5" t="str">
        <f>IFERROR(AVERAGE(K7:K12),"")</f>
        <v/>
      </c>
    </row>
    <row r="16" spans="1:11" ht="15.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5">
      <c r="A17" s="3" t="s">
        <v>18</v>
      </c>
      <c r="B17" s="4" t="s">
        <v>19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6"/>
  <sheetViews>
    <sheetView topLeftCell="A4" workbookViewId="0">
      <selection activeCell="I7" sqref="A7:I8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20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21</v>
      </c>
      <c r="C5" s="12"/>
      <c r="D5" s="8" t="s">
        <v>22</v>
      </c>
      <c r="E5" s="12"/>
      <c r="F5" s="8" t="s">
        <v>23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24</v>
      </c>
      <c r="B7" s="14">
        <v>100</v>
      </c>
      <c r="C7" s="14">
        <v>1</v>
      </c>
      <c r="D7" s="14">
        <v>90</v>
      </c>
      <c r="E7" s="14">
        <v>1</v>
      </c>
      <c r="F7" s="14">
        <v>72</v>
      </c>
      <c r="G7" s="14">
        <v>1</v>
      </c>
      <c r="H7" s="14">
        <v>3</v>
      </c>
      <c r="I7" s="15">
        <f>IFERROR(IF(95*(B7*C7+D7*E7+F7*G7)=0,"",95*(B7*C7+D7*E7+F7*G7)/((C7+E7+G7)*100)+H7),"")</f>
        <v>85.966666666666669</v>
      </c>
    </row>
    <row r="8" spans="1:9" ht="15.5">
      <c r="A8" s="13" t="s">
        <v>25</v>
      </c>
      <c r="B8" s="14">
        <v>100</v>
      </c>
      <c r="C8" s="14">
        <v>1</v>
      </c>
      <c r="D8" s="14">
        <v>90</v>
      </c>
      <c r="E8" s="14">
        <v>1</v>
      </c>
      <c r="F8" s="14">
        <v>72</v>
      </c>
      <c r="G8" s="14">
        <v>1</v>
      </c>
      <c r="H8" s="14"/>
      <c r="I8" s="15">
        <f>IFERROR(IF(95*(B8*C8+D8*E8+F8*G8)=0,"",95*(B8*C8+D8*E8+F8*G8)/((C8+E8+G8)*100)+H8),"")</f>
        <v>82.966666666666669</v>
      </c>
    </row>
    <row r="9" spans="1:9" ht="15.5">
      <c r="A9" s="3" t="s">
        <v>26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5">
      <c r="A10" s="3" t="s">
        <v>27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5">
      <c r="A11" s="3" t="s">
        <v>28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17</v>
      </c>
      <c r="B14" s="4"/>
      <c r="C14" s="4"/>
      <c r="D14" s="4"/>
      <c r="E14" s="4"/>
      <c r="F14" s="4"/>
      <c r="G14" s="4"/>
      <c r="H14" s="4"/>
      <c r="I14" s="5">
        <f>IFERROR(AVERAGE(I7:I11),"")</f>
        <v>84.466666666666669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18</v>
      </c>
      <c r="B16" s="4" t="s">
        <v>29</v>
      </c>
      <c r="C16" s="4">
        <f>B16*0.4</f>
        <v>2</v>
      </c>
      <c r="D16" s="4"/>
      <c r="E16" s="4"/>
      <c r="F16" s="4"/>
      <c r="G16" s="4"/>
      <c r="H16" s="4"/>
      <c r="I16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3"/>
  <sheetViews>
    <sheetView workbookViewId="0">
      <selection activeCell="I7" sqref="A7:I7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30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31</v>
      </c>
      <c r="C5" s="12"/>
      <c r="D5" s="8" t="s">
        <v>32</v>
      </c>
      <c r="E5" s="12"/>
      <c r="F5" s="8" t="s">
        <v>33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34</v>
      </c>
      <c r="B7" s="14">
        <v>100</v>
      </c>
      <c r="C7" s="14">
        <v>1</v>
      </c>
      <c r="D7" s="14">
        <v>90</v>
      </c>
      <c r="E7" s="14">
        <v>1</v>
      </c>
      <c r="F7" s="14">
        <v>90</v>
      </c>
      <c r="G7" s="14">
        <v>1</v>
      </c>
      <c r="H7" s="14">
        <v>1</v>
      </c>
      <c r="I7" s="15">
        <f>IFERROR(IF(95*(B7*C7+D7*E7+F7*G7)=0,"",95*(B7*C7+D7*E7+F7*G7)/((C7+E7+G7)*100)+H7),"")</f>
        <v>89.666666666666671</v>
      </c>
    </row>
    <row r="8" spans="1:9" ht="15.5">
      <c r="A8" s="3" t="s">
        <v>35</v>
      </c>
      <c r="B8" s="4">
        <v>81</v>
      </c>
      <c r="C8" s="4">
        <v>1</v>
      </c>
      <c r="D8" s="4">
        <v>90</v>
      </c>
      <c r="E8" s="4">
        <v>1</v>
      </c>
      <c r="F8" s="4">
        <v>90</v>
      </c>
      <c r="G8" s="4">
        <v>1</v>
      </c>
      <c r="H8" s="4">
        <v>2</v>
      </c>
      <c r="I8" s="5">
        <f>IFERROR(IF(95*(B8*C8+D8*E8+F8*G8)=0,"",95*(B8*C8+D8*E8+F8*G8)/((C8+E8+G8)*100)+H8),"")</f>
        <v>84.65</v>
      </c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17</v>
      </c>
      <c r="B11" s="4"/>
      <c r="C11" s="4"/>
      <c r="D11" s="4"/>
      <c r="E11" s="4"/>
      <c r="F11" s="4"/>
      <c r="G11" s="4"/>
      <c r="H11" s="4"/>
      <c r="I11" s="5">
        <f>IFERROR(AVERAGE(I7:I8),"")</f>
        <v>87.158333333333331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18</v>
      </c>
      <c r="B13" s="4" t="s">
        <v>36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5"/>
  <sheetViews>
    <sheetView topLeftCell="A4" workbookViewId="0">
      <selection activeCell="I7" sqref="A7:I7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37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21</v>
      </c>
      <c r="C5" s="12"/>
      <c r="D5" s="8" t="s">
        <v>22</v>
      </c>
      <c r="E5" s="12"/>
      <c r="F5" s="8" t="s">
        <v>23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39</v>
      </c>
      <c r="B7" s="14">
        <v>94</v>
      </c>
      <c r="C7" s="14">
        <v>1</v>
      </c>
      <c r="D7" s="14">
        <v>90</v>
      </c>
      <c r="E7" s="14">
        <v>1</v>
      </c>
      <c r="F7" s="14">
        <v>70</v>
      </c>
      <c r="G7" s="14">
        <v>1</v>
      </c>
      <c r="H7" s="14"/>
      <c r="I7" s="15">
        <f>IFERROR(IF(95*(B7*C7+D7*E7+F7*G7)=0,"",95*(B7*C7+D7*E7+F7*G7)/((C7+E7+G7)*100)+H7),"")</f>
        <v>80.433333333333337</v>
      </c>
    </row>
    <row r="8" spans="1:9" ht="15.5">
      <c r="A8" s="3" t="s">
        <v>38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5">
      <c r="A9" s="3" t="s">
        <v>40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5">
      <c r="A10" s="3" t="s">
        <v>41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17</v>
      </c>
      <c r="B13" s="4"/>
      <c r="C13" s="4"/>
      <c r="D13" s="4"/>
      <c r="E13" s="4"/>
      <c r="F13" s="4"/>
      <c r="G13" s="4"/>
      <c r="H13" s="4"/>
      <c r="I13" s="5">
        <f>IFERROR(AVERAGE(I7:I10),"")</f>
        <v>80.433333333333337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18</v>
      </c>
      <c r="B15" s="4" t="s">
        <v>42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2"/>
  <sheetViews>
    <sheetView workbookViewId="0"/>
  </sheetViews>
  <sheetFormatPr defaultRowHeight="14.5"/>
  <cols>
    <col min="1" max="1" width="47" customWidth="1"/>
    <col min="11" max="11" width="15" customWidth="1"/>
  </cols>
  <sheetData>
    <row r="2" spans="1:11">
      <c r="A2" s="10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30" customHeight="1">
      <c r="A5" s="8" t="s">
        <v>2</v>
      </c>
      <c r="B5" s="8" t="s">
        <v>44</v>
      </c>
      <c r="C5" s="12"/>
      <c r="D5" s="8" t="s">
        <v>45</v>
      </c>
      <c r="E5" s="12"/>
      <c r="F5" s="8" t="s">
        <v>46</v>
      </c>
      <c r="G5" s="12"/>
      <c r="H5" s="8" t="s">
        <v>47</v>
      </c>
      <c r="I5" s="12"/>
      <c r="J5" s="8" t="s">
        <v>7</v>
      </c>
      <c r="K5" s="8" t="s">
        <v>8</v>
      </c>
    </row>
    <row r="6" spans="1:11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5">
      <c r="A7" s="3" t="s">
        <v>48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>IFERROR(IF(95*(B7*C7+D7*E7+F7*G7+H7*I7)=0,"",95*(B7*C7+D7*E7+F7*G7+H7*I7)/((C7+E7+G7+I7)*100)+J7),"")</f>
        <v/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17</v>
      </c>
      <c r="B10" s="4"/>
      <c r="C10" s="4"/>
      <c r="D10" s="4"/>
      <c r="E10" s="4"/>
      <c r="F10" s="4"/>
      <c r="G10" s="4"/>
      <c r="H10" s="4"/>
      <c r="I10" s="4"/>
      <c r="J10" s="4"/>
      <c r="K10" s="5" t="str">
        <f>IFERROR(AVERAGE(K7:K7),"")</f>
        <v/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18</v>
      </c>
      <c r="B12" s="4" t="s">
        <v>49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4"/>
  <sheetViews>
    <sheetView topLeftCell="A4" workbookViewId="0">
      <selection activeCell="K7" sqref="A7:K7"/>
    </sheetView>
  </sheetViews>
  <sheetFormatPr defaultRowHeight="14.5"/>
  <cols>
    <col min="1" max="1" width="47" customWidth="1"/>
    <col min="11" max="11" width="15" customWidth="1"/>
  </cols>
  <sheetData>
    <row r="2" spans="1:11">
      <c r="A2" s="10" t="s">
        <v>50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30" customHeight="1">
      <c r="A5" s="8" t="s">
        <v>2</v>
      </c>
      <c r="B5" s="8" t="s">
        <v>51</v>
      </c>
      <c r="C5" s="12"/>
      <c r="D5" s="8" t="s">
        <v>52</v>
      </c>
      <c r="E5" s="12"/>
      <c r="F5" s="8" t="s">
        <v>53</v>
      </c>
      <c r="G5" s="12"/>
      <c r="H5" s="8" t="s">
        <v>54</v>
      </c>
      <c r="I5" s="12"/>
      <c r="J5" s="8" t="s">
        <v>7</v>
      </c>
      <c r="K5" s="8" t="s">
        <v>8</v>
      </c>
    </row>
    <row r="6" spans="1:11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5">
      <c r="A7" s="13" t="s">
        <v>57</v>
      </c>
      <c r="B7" s="14">
        <v>70</v>
      </c>
      <c r="C7" s="14">
        <v>1</v>
      </c>
      <c r="D7" s="14">
        <v>92</v>
      </c>
      <c r="E7" s="14">
        <v>1</v>
      </c>
      <c r="F7" s="14">
        <v>90</v>
      </c>
      <c r="G7" s="14">
        <v>1</v>
      </c>
      <c r="H7" s="14">
        <v>90</v>
      </c>
      <c r="I7" s="14">
        <v>1</v>
      </c>
      <c r="J7" s="14"/>
      <c r="K7" s="15">
        <f>IFERROR(IF(95*(B7*C7+D7*E7+F7*G7+H7*I7)=0,"",95*(B7*C7+D7*E7+F7*G7+H7*I7)/((C7+E7+G7+I7)*100)+J7),"")</f>
        <v>81.224999999999994</v>
      </c>
    </row>
    <row r="8" spans="1:11" ht="15.5">
      <c r="A8" s="3" t="s">
        <v>55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>IFERROR(IF(95*(B8*C8+D8*E8+F8*G8+H8*I8)=0,"",95*(B8*C8+D8*E8+F8*G8+H8*I8)/((C8+E8+G8+I8)*100)+J8),"")</f>
        <v/>
      </c>
    </row>
    <row r="9" spans="1:11" ht="15.5">
      <c r="A9" s="3" t="s">
        <v>56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>IFERROR(IF(95*(B9*C9+D9*E9+F9*G9+H9*I9)=0,"",95*(B9*C9+D9*E9+F9*G9+H9*I9)/((C9+E9+G9+I9)*100)+J9),"")</f>
        <v/>
      </c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6" t="s">
        <v>17</v>
      </c>
      <c r="B12" s="4"/>
      <c r="C12" s="4"/>
      <c r="D12" s="4"/>
      <c r="E12" s="4"/>
      <c r="F12" s="4"/>
      <c r="G12" s="4"/>
      <c r="H12" s="4"/>
      <c r="I12" s="4"/>
      <c r="J12" s="4"/>
      <c r="K12" s="5">
        <f>IFERROR(AVERAGE(K7:K9),"")</f>
        <v>81.224999999999994</v>
      </c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3" t="s">
        <v>18</v>
      </c>
      <c r="B14" s="4" t="s">
        <v>58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</row>
  </sheetData>
  <sortState xmlns:xlrd2="http://schemas.microsoft.com/office/spreadsheetml/2017/richdata2" ref="A7:K9">
    <sortCondition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6"/>
  <sheetViews>
    <sheetView topLeftCell="A4" workbookViewId="0">
      <selection activeCell="I7" sqref="A7:I8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59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60</v>
      </c>
      <c r="C5" s="12"/>
      <c r="D5" s="8" t="s">
        <v>61</v>
      </c>
      <c r="E5" s="12"/>
      <c r="F5" s="8" t="s">
        <v>62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63</v>
      </c>
      <c r="B7" s="14">
        <v>90</v>
      </c>
      <c r="C7" s="14">
        <v>1</v>
      </c>
      <c r="D7" s="14">
        <v>77</v>
      </c>
      <c r="E7" s="14">
        <v>1</v>
      </c>
      <c r="F7" s="14">
        <v>90</v>
      </c>
      <c r="G7" s="14">
        <v>1</v>
      </c>
      <c r="H7" s="14"/>
      <c r="I7" s="15">
        <f>IFERROR(IF(95*(B7*C7+D7*E7+F7*G7)=0,"",95*(B7*C7+D7*E7+F7*G7)/((C7+E7+G7)*100)+H7),"")</f>
        <v>81.38333333333334</v>
      </c>
    </row>
    <row r="8" spans="1:9" ht="15.5">
      <c r="A8" s="13" t="s">
        <v>66</v>
      </c>
      <c r="B8" s="14">
        <v>76</v>
      </c>
      <c r="C8" s="14">
        <v>1</v>
      </c>
      <c r="D8" s="14">
        <v>82</v>
      </c>
      <c r="E8" s="14">
        <v>1</v>
      </c>
      <c r="F8" s="14">
        <v>71</v>
      </c>
      <c r="G8" s="14">
        <v>1</v>
      </c>
      <c r="H8" s="14"/>
      <c r="I8" s="15">
        <f>IFERROR(IF(95*(B8*C8+D8*E8+F8*G8)=0,"",95*(B8*C8+D8*E8+F8*G8)/((C8+E8+G8)*100)+H8),"")</f>
        <v>72.516666666666666</v>
      </c>
    </row>
    <row r="9" spans="1:9" ht="15.5">
      <c r="A9" s="3" t="s">
        <v>64</v>
      </c>
      <c r="B9" s="4">
        <v>63</v>
      </c>
      <c r="C9" s="4">
        <v>1</v>
      </c>
      <c r="D9" s="4">
        <v>76</v>
      </c>
      <c r="E9" s="4">
        <v>1</v>
      </c>
      <c r="F9" s="4">
        <v>75</v>
      </c>
      <c r="G9" s="4">
        <v>1</v>
      </c>
      <c r="H9" s="4">
        <v>2</v>
      </c>
      <c r="I9" s="5">
        <f>IFERROR(IF(95*(B9*C9+D9*E9+F9*G9)=0,"",95*(B9*C9+D9*E9+F9*G9)/((C9+E9+G9)*100)+H9),"")</f>
        <v>69.766666666666666</v>
      </c>
    </row>
    <row r="10" spans="1:9" ht="15.5">
      <c r="A10" s="3" t="s">
        <v>65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5">
      <c r="A11" s="3" t="s">
        <v>67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17</v>
      </c>
      <c r="B14" s="4"/>
      <c r="C14" s="4"/>
      <c r="D14" s="4"/>
      <c r="E14" s="4"/>
      <c r="F14" s="4"/>
      <c r="G14" s="4"/>
      <c r="H14" s="4"/>
      <c r="I14" s="5">
        <f>IFERROR(AVERAGE(I7:I11),"")</f>
        <v>74.555555555555557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18</v>
      </c>
      <c r="B16" s="4" t="s">
        <v>29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9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2"/>
  <sheetViews>
    <sheetView workbookViewId="0">
      <selection activeCell="I7" sqref="A7:I7"/>
    </sheetView>
  </sheetViews>
  <sheetFormatPr defaultRowHeight="14.5"/>
  <cols>
    <col min="1" max="1" width="47" customWidth="1"/>
    <col min="9" max="9" width="15" customWidth="1"/>
  </cols>
  <sheetData>
    <row r="2" spans="1:9">
      <c r="A2" s="10" t="s">
        <v>68</v>
      </c>
      <c r="B2" s="11"/>
      <c r="C2" s="11"/>
      <c r="D2" s="11"/>
      <c r="E2" s="11"/>
      <c r="F2" s="11"/>
      <c r="G2" s="11"/>
      <c r="H2" s="11"/>
      <c r="I2" s="11"/>
    </row>
    <row r="5" spans="1:9" ht="130" customHeight="1">
      <c r="A5" s="8" t="s">
        <v>2</v>
      </c>
      <c r="B5" s="8" t="s">
        <v>69</v>
      </c>
      <c r="C5" s="12"/>
      <c r="D5" s="8" t="s">
        <v>70</v>
      </c>
      <c r="E5" s="12"/>
      <c r="F5" s="8" t="s">
        <v>33</v>
      </c>
      <c r="G5" s="12"/>
      <c r="H5" s="8" t="s">
        <v>7</v>
      </c>
      <c r="I5" s="8" t="s">
        <v>8</v>
      </c>
    </row>
    <row r="6" spans="1:9" ht="16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5">
      <c r="A7" s="13" t="s">
        <v>71</v>
      </c>
      <c r="B7" s="14">
        <v>100</v>
      </c>
      <c r="C7" s="14">
        <v>1</v>
      </c>
      <c r="D7" s="14">
        <v>95</v>
      </c>
      <c r="E7" s="14">
        <v>1</v>
      </c>
      <c r="F7" s="14">
        <v>98</v>
      </c>
      <c r="G7" s="14">
        <v>1</v>
      </c>
      <c r="H7" s="14"/>
      <c r="I7" s="15">
        <f>IFERROR(IF(95*(B7*C7+D7*E7+F7*G7)=0,"",95*(B7*C7+D7*E7+F7*G7)/((C7+E7+G7)*100)+H7),"")</f>
        <v>92.783333333333331</v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17</v>
      </c>
      <c r="B10" s="4"/>
      <c r="C10" s="4"/>
      <c r="D10" s="4"/>
      <c r="E10" s="4"/>
      <c r="F10" s="4"/>
      <c r="G10" s="4"/>
      <c r="H10" s="4"/>
      <c r="I10" s="5">
        <f>IFERROR(AVERAGE(I7:I7),"")</f>
        <v>92.783333333333331</v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18</v>
      </c>
      <c r="B12" s="4" t="s">
        <v>49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18</vt:i4>
      </vt:variant>
    </vt:vector>
  </HeadingPairs>
  <TitlesOfParts>
    <vt:vector size="18" baseType="lpstr">
      <vt:lpstr>Середній бал</vt:lpstr>
      <vt:lpstr>ІП-22</vt:lpstr>
      <vt:lpstr>ІП-23</vt:lpstr>
      <vt:lpstr>ІП-24</vt:lpstr>
      <vt:lpstr>ІП-24ск</vt:lpstr>
      <vt:lpstr>ІС-24м</vt:lpstr>
      <vt:lpstr>ПР-21</vt:lpstr>
      <vt:lpstr>ПР-23</vt:lpstr>
      <vt:lpstr>ПР-24</vt:lpstr>
      <vt:lpstr>ПР-24м</vt:lpstr>
      <vt:lpstr>ПС-22</vt:lpstr>
      <vt:lpstr>ПС-23</vt:lpstr>
      <vt:lpstr>ПС-23ск</vt:lpstr>
      <vt:lpstr>ПС-24</vt:lpstr>
      <vt:lpstr>ПС-24ск</vt:lpstr>
      <vt:lpstr>ПУА-22</vt:lpstr>
      <vt:lpstr>ПУА-24</vt:lpstr>
      <vt:lpstr>ПУА-24м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Катерина</cp:lastModifiedBy>
  <dcterms:created xsi:type="dcterms:W3CDTF">2025-01-22T00:23:18Z</dcterms:created>
  <dcterms:modified xsi:type="dcterms:W3CDTF">2025-01-22T18:31:09Z</dcterms:modified>
</cp:coreProperties>
</file>