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 CSK\Desktop\2023-2024\стипендіальна комісія\рейтинг літня\"/>
    </mc:Choice>
  </mc:AlternateContent>
  <xr:revisionPtr revIDLastSave="0" documentId="13_ncr:1_{0BDB3BB7-497C-4DB2-AD23-FD9BC4CAC495}" xr6:coauthVersionLast="47" xr6:coauthVersionMax="47" xr10:uidLastSave="{00000000-0000-0000-0000-000000000000}"/>
  <bookViews>
    <workbookView xWindow="-20610" yWindow="-120" windowWidth="20730" windowHeight="11160" tabRatio="873" firstSheet="5" activeTab="5" xr2:uid="{00000000-000D-0000-FFFF-FFFF00000000}"/>
  </bookViews>
  <sheets>
    <sheet name="Середній бал" sheetId="1" r:id="rId1"/>
    <sheet name="ЕК-21" sheetId="2" r:id="rId2"/>
    <sheet name="ЕК-22" sheetId="3" r:id="rId3"/>
    <sheet name="ЕК-23м" sheetId="4" r:id="rId4"/>
    <sheet name="ЕК-23ск" sheetId="5" r:id="rId5"/>
    <sheet name="КН-21" sheetId="6" r:id="rId6"/>
    <sheet name="КН-22" sheetId="7" r:id="rId7"/>
    <sheet name="КН-23" sheetId="8" r:id="rId8"/>
    <sheet name="КН-23ск" sheetId="9" r:id="rId9"/>
    <sheet name="МАР-21" sheetId="10" r:id="rId10"/>
    <sheet name="МАР-22" sheetId="11" r:id="rId11"/>
    <sheet name="МВС-21" sheetId="12" r:id="rId12"/>
    <sheet name="МВС-22" sheetId="13" r:id="rId13"/>
    <sheet name="МВС-23" sheetId="14" r:id="rId14"/>
    <sheet name="МЕВ-22" sheetId="15" r:id="rId15"/>
    <sheet name="МЕВ-23" sheetId="16" r:id="rId16"/>
    <sheet name="МН-22" sheetId="17" r:id="rId17"/>
    <sheet name="МН-23" sheetId="18" r:id="rId18"/>
    <sheet name="МН-23м" sheetId="19" r:id="rId19"/>
    <sheet name="МН-23ск" sheetId="20" r:id="rId20"/>
    <sheet name="МСД-23" sheetId="21" r:id="rId21"/>
    <sheet name="ОіОп-21" sheetId="22" r:id="rId22"/>
    <sheet name="ОіОп-22" sheetId="23" r:id="rId23"/>
    <sheet name="ОіОп-23м" sheetId="24" r:id="rId24"/>
    <sheet name="ОіОп-23мб" sheetId="25" r:id="rId25"/>
    <sheet name="ПТ-23" sheetId="26" r:id="rId26"/>
    <sheet name="ПТ-23ск" sheetId="27" r:id="rId27"/>
    <sheet name="ПТБД-21" sheetId="28" r:id="rId28"/>
    <sheet name="ПТБД-22" sheetId="29" r:id="rId29"/>
    <sheet name="ФБС-21" sheetId="30" r:id="rId30"/>
    <sheet name="ФБС-22" sheetId="31" r:id="rId31"/>
    <sheet name="ФБС-23-2ск" sheetId="32" r:id="rId32"/>
    <sheet name="ФБС-23м" sheetId="33" r:id="rId33"/>
    <sheet name="ФБС-23ск" sheetId="34" r:id="rId3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4" l="1"/>
  <c r="K7" i="34"/>
  <c r="K8" i="34"/>
  <c r="K11" i="34" s="1"/>
  <c r="C12" i="33"/>
  <c r="G7" i="33"/>
  <c r="G10" i="33" s="1"/>
  <c r="C12" i="32"/>
  <c r="M10" i="32"/>
  <c r="C13" i="31"/>
  <c r="K7" i="31"/>
  <c r="K11" i="31" s="1"/>
  <c r="C12" i="30"/>
  <c r="M10" i="30"/>
  <c r="M7" i="30"/>
  <c r="C13" i="29"/>
  <c r="K11" i="29"/>
  <c r="K7" i="29"/>
  <c r="C12" i="28"/>
  <c r="M10" i="28"/>
  <c r="C12" i="27"/>
  <c r="K10" i="27"/>
  <c r="C12" i="26"/>
  <c r="K10" i="26"/>
  <c r="C17" i="25"/>
  <c r="K7" i="25"/>
  <c r="K8" i="25"/>
  <c r="C12" i="24"/>
  <c r="I10" i="24"/>
  <c r="C12" i="23"/>
  <c r="K7" i="23"/>
  <c r="K10" i="23" s="1"/>
  <c r="C12" i="22"/>
  <c r="M10" i="22"/>
  <c r="C12" i="21"/>
  <c r="K7" i="21"/>
  <c r="K10" i="21" s="1"/>
  <c r="C12" i="20"/>
  <c r="K10" i="20"/>
  <c r="K7" i="20"/>
  <c r="C12" i="19"/>
  <c r="K7" i="19"/>
  <c r="K10" i="19" s="1"/>
  <c r="C14" i="18"/>
  <c r="K8" i="18"/>
  <c r="K7" i="18"/>
  <c r="K12" i="18" s="1"/>
  <c r="C12" i="17"/>
  <c r="K10" i="17"/>
  <c r="C12" i="16"/>
  <c r="I7" i="16"/>
  <c r="I10" i="16" s="1"/>
  <c r="C12" i="15"/>
  <c r="K7" i="15"/>
  <c r="K10" i="15" s="1"/>
  <c r="C13" i="14"/>
  <c r="M11" i="14"/>
  <c r="M7" i="14"/>
  <c r="C12" i="13"/>
  <c r="K10" i="13"/>
  <c r="C15" i="12"/>
  <c r="K8" i="12"/>
  <c r="K7" i="12"/>
  <c r="C13" i="11"/>
  <c r="K7" i="11"/>
  <c r="K11" i="11"/>
  <c r="C13" i="10"/>
  <c r="K7" i="10"/>
  <c r="K11" i="10" s="1"/>
  <c r="C12" i="9"/>
  <c r="K7" i="9"/>
  <c r="K10" i="9" s="1"/>
  <c r="C16" i="8"/>
  <c r="I8" i="8"/>
  <c r="I14" i="8" s="1"/>
  <c r="I7" i="8"/>
  <c r="I9" i="8"/>
  <c r="C18" i="7"/>
  <c r="K9" i="7"/>
  <c r="K10" i="7"/>
  <c r="K8" i="7"/>
  <c r="K7" i="7"/>
  <c r="K12" i="7"/>
  <c r="K11" i="7"/>
  <c r="C17" i="6"/>
  <c r="I11" i="6"/>
  <c r="I8" i="6"/>
  <c r="I9" i="6"/>
  <c r="I7" i="6"/>
  <c r="I10" i="6"/>
  <c r="C12" i="5"/>
  <c r="K10" i="5"/>
  <c r="K7" i="5"/>
  <c r="C12" i="4"/>
  <c r="K10" i="4"/>
  <c r="C13" i="3"/>
  <c r="K8" i="3"/>
  <c r="K7" i="3"/>
  <c r="K11" i="3" s="1"/>
  <c r="C12" i="2"/>
  <c r="K10" i="2"/>
  <c r="I15" i="6" l="1"/>
  <c r="K13" i="12"/>
  <c r="K15" i="25"/>
  <c r="K16" i="7"/>
  <c r="B4" i="1" l="1"/>
</calcChain>
</file>

<file path=xl/sharedStrings.xml><?xml version="1.0" encoding="utf-8"?>
<sst xmlns="http://schemas.openxmlformats.org/spreadsheetml/2006/main" count="690" uniqueCount="169">
  <si>
    <t>Середній прохідний бал по факультету для груп, де навчається 1 студент за кошти держзамовлення</t>
  </si>
  <si>
    <t>ЕК-21</t>
  </si>
  <si>
    <t>ПІБ</t>
  </si>
  <si>
    <t>Інвестування</t>
  </si>
  <si>
    <t>Моделювання бізнес-процесів</t>
  </si>
  <si>
    <t>Фінанси</t>
  </si>
  <si>
    <t>Цифрова економіка</t>
  </si>
  <si>
    <t>Дод. бали</t>
  </si>
  <si>
    <t>Бали рейтингу</t>
  </si>
  <si>
    <t>Оцінка</t>
  </si>
  <si>
    <t>Кредити</t>
  </si>
  <si>
    <t>ВЕРЕТЕННІКОВ Матвій Володимирович</t>
  </si>
  <si>
    <t>Середнє значення</t>
  </si>
  <si>
    <t>Всього</t>
  </si>
  <si>
    <t>1</t>
  </si>
  <si>
    <t>ЕК-22</t>
  </si>
  <si>
    <t>Макроекономіка</t>
  </si>
  <si>
    <t>Маркетинг</t>
  </si>
  <si>
    <t>Статистика</t>
  </si>
  <si>
    <t>Іноземна мова</t>
  </si>
  <si>
    <t>ЖЕЖЕЛА Анастасія Дмитрівна</t>
  </si>
  <si>
    <t>ЯМКОВИЙ Максим Романович</t>
  </si>
  <si>
    <t>2</t>
  </si>
  <si>
    <t>ЕК-23м</t>
  </si>
  <si>
    <t>Менеджмент персоналу</t>
  </si>
  <si>
    <t>Управління конкурентноспроможністю компанії</t>
  </si>
  <si>
    <t>Управління проєктами</t>
  </si>
  <si>
    <t>Управління конкурентноспроможністю компанії (курсова робота) (курсова робота)</t>
  </si>
  <si>
    <t>БОНДАР Дмитро Сергійович</t>
  </si>
  <si>
    <t>ЕК-23ск</t>
  </si>
  <si>
    <t>БОЙКО Ельвіра Ельчін кизи</t>
  </si>
  <si>
    <t>КН-21</t>
  </si>
  <si>
    <t xml:space="preserve">Крос-платформне програмування </t>
  </si>
  <si>
    <t>WEB-технології та WEB-дизайн</t>
  </si>
  <si>
    <t>Крос-платформне програмування  (курсова робота) (курсова робота)</t>
  </si>
  <si>
    <t>БУРЕЙ Юлія Степанівна</t>
  </si>
  <si>
    <t>КОЛІОГЛО Катерина Вячеславівна</t>
  </si>
  <si>
    <t>МИРОНЕНКО Тимур Ігорович</t>
  </si>
  <si>
    <t>МІЩЕНКО Олена Михайлівна</t>
  </si>
  <si>
    <t>СЕНЬКО Владислав Михайлович</t>
  </si>
  <si>
    <t>СТРУЖЕВСЬКИЙ Ілля Андрійович</t>
  </si>
  <si>
    <t>6</t>
  </si>
  <si>
    <t>КН-22</t>
  </si>
  <si>
    <t>Комп`ютерні системи, мережі та комунікації</t>
  </si>
  <si>
    <t>Проектування і реалізація БД</t>
  </si>
  <si>
    <t>Проектування і реалізація БД (курсова робота) (курсова робота)</t>
  </si>
  <si>
    <t>АКБАР Фаяд Фарідович</t>
  </si>
  <si>
    <t>БЕРЕГОВИЙ Владислав Олегович</t>
  </si>
  <si>
    <t>БІЛАЯ Єлизавета Святославівна</t>
  </si>
  <si>
    <t>БУЙВОЛ Владислав Євгенійович</t>
  </si>
  <si>
    <t>ГОРБЕНКО Анастасія Олександрівна</t>
  </si>
  <si>
    <t>КОДЛУБОВСЬКА Анжеліка Олександрівна</t>
  </si>
  <si>
    <t>КОЛЕСНІК Василь Вікторович</t>
  </si>
  <si>
    <t>7</t>
  </si>
  <si>
    <t>КН-23</t>
  </si>
  <si>
    <t>Історія української державності</t>
  </si>
  <si>
    <t>Алгоритми і структури даних</t>
  </si>
  <si>
    <t>Програмування на Python</t>
  </si>
  <si>
    <t>ЖИЖИЧ Дар'я Олександрівна</t>
  </si>
  <si>
    <t>КУЧЕРЕНКО Гліб Іванович</t>
  </si>
  <si>
    <t>МОРОЗ Євген Олегович</t>
  </si>
  <si>
    <t>НЕЧИПОРУК Назар Русланович</t>
  </si>
  <si>
    <t>РОЩУК Кіріл Олексійович</t>
  </si>
  <si>
    <t>5</t>
  </si>
  <si>
    <t>КН-23ск</t>
  </si>
  <si>
    <t>ГНІДАШ Богдан Максимович</t>
  </si>
  <si>
    <t>МАР-21</t>
  </si>
  <si>
    <t>Маркетинг послуг</t>
  </si>
  <si>
    <t>Маркетингове ціноутворення</t>
  </si>
  <si>
    <t>ЖУК Кирило Андрійович</t>
  </si>
  <si>
    <t>МАЦЮПА Роман Леонідович</t>
  </si>
  <si>
    <t>МАР-22</t>
  </si>
  <si>
    <t>ГРИЦЕНКО Іван Васильович</t>
  </si>
  <si>
    <t>СТАРОВІРЕЦЬ Олексій Павлович</t>
  </si>
  <si>
    <t>МВС-21</t>
  </si>
  <si>
    <t>Європейська інтеграція</t>
  </si>
  <si>
    <t>Іноземна мова спеціальності</t>
  </si>
  <si>
    <t>Міжнародна інформація та комунікація</t>
  </si>
  <si>
    <t>АКУН Ірина Андріївна</t>
  </si>
  <si>
    <t>МИХАЙЛОВ Данило Олександрович</t>
  </si>
  <si>
    <t>ТКАЧОВА Маргарита Юріївна</t>
  </si>
  <si>
    <t>ФОМІН Дмитро Олександрович</t>
  </si>
  <si>
    <t>4</t>
  </si>
  <si>
    <t>МВС-22</t>
  </si>
  <si>
    <t>Міжнародні відносини та світова політика</t>
  </si>
  <si>
    <t>Теорія і практика журналістської творчості</t>
  </si>
  <si>
    <t>Міжнародні відносини та світова політика (курсова робота) (курсова робота)</t>
  </si>
  <si>
    <t>УСЕНКО Анна Дмитрівна</t>
  </si>
  <si>
    <t>МВС-23</t>
  </si>
  <si>
    <t>Філософія</t>
  </si>
  <si>
    <t>Історія міжнародних відносин</t>
  </si>
  <si>
    <t>Теорія масової інформації та комунікації</t>
  </si>
  <si>
    <t>Теорія масової інформації та комунікації (курсова робота) (курсова робота)</t>
  </si>
  <si>
    <t>НАРІЖНІЙ Руслан Дмитрович</t>
  </si>
  <si>
    <t>ТИМОШЕНКО Євгенія Андріївна</t>
  </si>
  <si>
    <t>МЕВ-22</t>
  </si>
  <si>
    <t>Міжнародний бізнес</t>
  </si>
  <si>
    <t>Міжнародний бізнес (курсова робота) (курсова робота)</t>
  </si>
  <si>
    <t>ВОРОБЙОВА Марія Олегівна</t>
  </si>
  <si>
    <t>МЕВ-23</t>
  </si>
  <si>
    <t>ШЕСТАК Анастасія Станіславівна</t>
  </si>
  <si>
    <t>МН-22</t>
  </si>
  <si>
    <t>РИМАРЧУК Софія Русланівна</t>
  </si>
  <si>
    <t>МН-23</t>
  </si>
  <si>
    <t>ЛОКАЙЧУК Марк Олександрович</t>
  </si>
  <si>
    <t>ЛУК'ЯНЦЕВА Дарія Андріївна</t>
  </si>
  <si>
    <t>ШПІКОВ Денис Дмитрович</t>
  </si>
  <si>
    <t>3</t>
  </si>
  <si>
    <t>МН-23м</t>
  </si>
  <si>
    <t>Інвестиційний менеджмент</t>
  </si>
  <si>
    <t>Бізнес-діагностика</t>
  </si>
  <si>
    <t>Управління проєктами (курсова робота) (курсова робота)</t>
  </si>
  <si>
    <t>ПОЗНЯКОВА Олена Вячеславівна</t>
  </si>
  <si>
    <t>МН-23ск</t>
  </si>
  <si>
    <t>ПАЛИВОДА Сніжана Володимирівна</t>
  </si>
  <si>
    <t>МСД-23</t>
  </si>
  <si>
    <t>ФУРСА Ксенія Дмитрівна</t>
  </si>
  <si>
    <t>ОіОп-21</t>
  </si>
  <si>
    <t>Фінансовий облік пасивів</t>
  </si>
  <si>
    <t>Облік в галузях економіки</t>
  </si>
  <si>
    <t>Фінансовий облік пасивів (курсова робота) (курсова робота)</t>
  </si>
  <si>
    <t>ШРАМ Ольга Юріївна</t>
  </si>
  <si>
    <t>ОіОп-22</t>
  </si>
  <si>
    <t>БАТЕХІНА Олена Сергіївна</t>
  </si>
  <si>
    <t>ОіОп-23м</t>
  </si>
  <si>
    <t>Аудит та підтвердження звітності</t>
  </si>
  <si>
    <t>Податки та бізнес-стратегія</t>
  </si>
  <si>
    <t>Облік і аналіз в управлінні корпоративним підприємством</t>
  </si>
  <si>
    <t>СТЕЦЕНКО Олег Володимирович</t>
  </si>
  <si>
    <t>ОіОп-23мб</t>
  </si>
  <si>
    <t>Оподаткування бізнесу</t>
  </si>
  <si>
    <t>Бухгалтерський облік</t>
  </si>
  <si>
    <t>Мікроекономіка</t>
  </si>
  <si>
    <t>Бухгалтерський облік (курсова робота) (курсова робота)</t>
  </si>
  <si>
    <t>БОРИСОВСЬКА Марія Романівна</t>
  </si>
  <si>
    <t>БУРТОВА Анастасія Сергіївна</t>
  </si>
  <si>
    <t>ВОЛОДИМИРОВА Анна Володимирівна</t>
  </si>
  <si>
    <t>ДЕРКАЧ Ігор Олександрович</t>
  </si>
  <si>
    <t>ЗАДОРОЖНЯ Тетяна Костянтинівна</t>
  </si>
  <si>
    <t>КРУПИЦЬКИЙ Артем Сергійович</t>
  </si>
  <si>
    <t>ПТ-23</t>
  </si>
  <si>
    <t>ПАНАСЮК Ірина Ярославівна</t>
  </si>
  <si>
    <t>ПТ-23ск</t>
  </si>
  <si>
    <t>КРАСНОВА Марина Юріївна</t>
  </si>
  <si>
    <t>ПТБД-21</t>
  </si>
  <si>
    <t>Управління ефективністю фірми</t>
  </si>
  <si>
    <t>Е-бізнес</t>
  </si>
  <si>
    <t>Управління ефективністю фірми (курсова робота) (курсова робота)</t>
  </si>
  <si>
    <t>КОЗИРЬ Аліна Сергіївна</t>
  </si>
  <si>
    <t>ПТБД-22</t>
  </si>
  <si>
    <t>ГЕВКО Данило Ярославович</t>
  </si>
  <si>
    <t>ОДИНОКОВА Дар'я Сергіївна</t>
  </si>
  <si>
    <t>ФБС-21</t>
  </si>
  <si>
    <t>Страхування</t>
  </si>
  <si>
    <t>Страхування (курсова робота) (курсова робота)</t>
  </si>
  <si>
    <t>ХАРЕНКО Юля Сергіївна</t>
  </si>
  <si>
    <t>ФБС-22</t>
  </si>
  <si>
    <t>ФЕСЕНКО Катерина Андріївна</t>
  </si>
  <si>
    <t>ЯКУШЕВА Дар'я Вячеславівна</t>
  </si>
  <si>
    <t>ФБС-23-2ск</t>
  </si>
  <si>
    <t>ІВАШУТА Максим Євгенійович</t>
  </si>
  <si>
    <t>ФБС-23м</t>
  </si>
  <si>
    <t>Ринок фінансових послуг</t>
  </si>
  <si>
    <t>Страховий менеджмент</t>
  </si>
  <si>
    <t>КОБЕЦЬ Дар'я Миколаївна</t>
  </si>
  <si>
    <t>ФБС-23ск</t>
  </si>
  <si>
    <t>ВЄТЛАНД Данило Едуардович</t>
  </si>
  <si>
    <t>ОМЕЛЬЯНЧЕНКО Даниїл Сергійович</t>
  </si>
  <si>
    <t>Міжнародна інформація та комунікація (курсова робота)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</si>
</sst>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3" xfId="0" applyBorder="1"/>
    <xf numFmtId="0" fontId="0" fillId="0" borderId="2" xfId="0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>
      <selection activeCell="B5" sqref="B5"/>
    </sheetView>
  </sheetViews>
  <sheetFormatPr defaultRowHeight="15"/>
  <cols>
    <col min="2" max="2" width="27" customWidth="1"/>
  </cols>
  <sheetData>
    <row r="2" spans="2:2" ht="63">
      <c r="B2" s="1" t="s">
        <v>0</v>
      </c>
    </row>
    <row r="3" spans="2:2">
      <c r="B3" s="2"/>
    </row>
    <row r="4" spans="2:2" ht="15.75">
      <c r="B4" s="7">
        <f>AVERAGE('ЕК-22'!K11,'ЕК-23ск'!K10,'КН-21'!I15,'КН-22'!K16,'КН-23'!I14,'КН-23ск'!K10,'МАР-21'!K11,'МАР-22'!K11,'МВС-21'!K13,'МВС-23'!M11,'МЕВ-22'!K10,'МЕВ-23'!I10,'МН-23'!K12,'МН-23м'!K10,'МН-23ск'!K10,'МСД-23'!K10,'ОіОп-22'!K10,'ОіОп-23мб'!K15,'ПТБД-22'!K11,'ФБС-21'!M10,'ФБС-22'!K11,'ФБС-23м'!G10,'ФБС-23ск'!K11)</f>
        <v>84.340923913043483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13"/>
  <sheetViews>
    <sheetView workbookViewId="0">
      <selection activeCell="K7" sqref="A7:K7"/>
    </sheetView>
  </sheetViews>
  <sheetFormatPr defaultRowHeight="15"/>
  <cols>
    <col min="1" max="1" width="47" customWidth="1"/>
    <col min="11" max="11" width="15" customWidth="1"/>
  </cols>
  <sheetData>
    <row r="2" spans="1:11">
      <c r="A2" s="11" t="s">
        <v>66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67</v>
      </c>
      <c r="C5" s="14"/>
      <c r="D5" s="13" t="s">
        <v>68</v>
      </c>
      <c r="E5" s="14"/>
      <c r="F5" s="13" t="s">
        <v>5</v>
      </c>
      <c r="G5" s="14"/>
      <c r="H5" s="13" t="s">
        <v>6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69</v>
      </c>
      <c r="B7" s="9">
        <v>92</v>
      </c>
      <c r="C7" s="9">
        <v>1</v>
      </c>
      <c r="D7" s="9">
        <v>90</v>
      </c>
      <c r="E7" s="9">
        <v>1</v>
      </c>
      <c r="F7" s="9">
        <v>80</v>
      </c>
      <c r="G7" s="9">
        <v>1</v>
      </c>
      <c r="H7" s="9">
        <v>94</v>
      </c>
      <c r="I7" s="9">
        <v>1</v>
      </c>
      <c r="J7" s="9"/>
      <c r="K7" s="10">
        <f>95*(B7*C7+D7*E7+F7*G7+H7*I7)/((C7+E7+G7+I7)*100)+J7</f>
        <v>84.55</v>
      </c>
    </row>
    <row r="8" spans="1:11" ht="15.75">
      <c r="A8" s="3" t="s">
        <v>70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4">
        <v>1</v>
      </c>
      <c r="J8" s="4"/>
      <c r="K8" s="5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>
      <c r="A11" s="6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5">
        <f>AVERAGE(K7:K8)</f>
        <v>84.55</v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 t="s">
        <v>13</v>
      </c>
      <c r="B13" s="4" t="s">
        <v>22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K13"/>
  <sheetViews>
    <sheetView workbookViewId="0">
      <selection activeCell="K7" sqref="A7:K7"/>
    </sheetView>
  </sheetViews>
  <sheetFormatPr defaultRowHeight="15"/>
  <cols>
    <col min="1" max="1" width="47" customWidth="1"/>
    <col min="11" max="11" width="15" customWidth="1"/>
  </cols>
  <sheetData>
    <row r="2" spans="1:11">
      <c r="A2" s="11" t="s">
        <v>71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16</v>
      </c>
      <c r="C5" s="14"/>
      <c r="D5" s="13" t="s">
        <v>19</v>
      </c>
      <c r="E5" s="14"/>
      <c r="F5" s="13" t="s">
        <v>17</v>
      </c>
      <c r="G5" s="14"/>
      <c r="H5" s="13" t="s">
        <v>18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73</v>
      </c>
      <c r="B7" s="9">
        <v>92</v>
      </c>
      <c r="C7" s="9">
        <v>1</v>
      </c>
      <c r="D7" s="9">
        <v>91</v>
      </c>
      <c r="E7" s="9">
        <v>1</v>
      </c>
      <c r="F7" s="9">
        <v>90</v>
      </c>
      <c r="G7" s="9">
        <v>1</v>
      </c>
      <c r="H7" s="9">
        <v>90</v>
      </c>
      <c r="I7" s="9">
        <v>1</v>
      </c>
      <c r="J7" s="9">
        <v>5</v>
      </c>
      <c r="K7" s="10">
        <f>95*(B7*C7+D7*E7+F7*G7+H7*I7)/((C7+E7+G7+I7)*100)+J7</f>
        <v>91.212500000000006</v>
      </c>
    </row>
    <row r="8" spans="1:11" ht="15.75">
      <c r="A8" s="3" t="s">
        <v>72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4">
        <v>1</v>
      </c>
      <c r="J8" s="4"/>
      <c r="K8" s="5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>
      <c r="A11" s="6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5">
        <f>AVERAGE(K7:K8)</f>
        <v>91.212500000000006</v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 t="s">
        <v>13</v>
      </c>
      <c r="B13" s="4" t="s">
        <v>22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sortState xmlns:xlrd2="http://schemas.microsoft.com/office/spreadsheetml/2017/richdata2" ref="A7:K9">
    <sortCondition descending="1" ref="K7:K9"/>
  </sortState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K15"/>
  <sheetViews>
    <sheetView topLeftCell="A4" workbookViewId="0">
      <selection activeCell="A9" sqref="A9"/>
    </sheetView>
  </sheetViews>
  <sheetFormatPr defaultRowHeight="15"/>
  <cols>
    <col min="1" max="1" width="47" customWidth="1"/>
    <col min="11" max="11" width="15" customWidth="1"/>
  </cols>
  <sheetData>
    <row r="2" spans="1:11">
      <c r="A2" s="11" t="s">
        <v>74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75</v>
      </c>
      <c r="C5" s="14"/>
      <c r="D5" s="13" t="s">
        <v>76</v>
      </c>
      <c r="E5" s="14"/>
      <c r="F5" s="13" t="s">
        <v>77</v>
      </c>
      <c r="G5" s="14"/>
      <c r="H5" s="13" t="s">
        <v>168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78</v>
      </c>
      <c r="B7" s="9">
        <v>99</v>
      </c>
      <c r="C7" s="9">
        <v>1</v>
      </c>
      <c r="D7" s="9">
        <v>100</v>
      </c>
      <c r="E7" s="9">
        <v>1</v>
      </c>
      <c r="F7" s="9">
        <v>100</v>
      </c>
      <c r="G7" s="9">
        <v>1</v>
      </c>
      <c r="H7" s="9">
        <v>95</v>
      </c>
      <c r="I7" s="9">
        <v>1</v>
      </c>
      <c r="J7" s="9"/>
      <c r="K7" s="10">
        <f>95*(B7*C7+D7*E7+F7*G7+H7*I7)/((C7+E7+G7+I7)*100)+J7</f>
        <v>93.575000000000003</v>
      </c>
    </row>
    <row r="8" spans="1:11" ht="15.75">
      <c r="A8" s="3" t="s">
        <v>80</v>
      </c>
      <c r="B8" s="4">
        <v>96</v>
      </c>
      <c r="C8" s="4">
        <v>1</v>
      </c>
      <c r="D8" s="4">
        <v>95</v>
      </c>
      <c r="E8" s="4">
        <v>1</v>
      </c>
      <c r="F8" s="4">
        <v>100</v>
      </c>
      <c r="G8" s="4">
        <v>1</v>
      </c>
      <c r="H8" s="4">
        <v>95</v>
      </c>
      <c r="I8" s="4">
        <v>1</v>
      </c>
      <c r="J8" s="4"/>
      <c r="K8" s="5">
        <f>95*(B8*C8+D8*E8+F8*G8+H8*I8)/((C8+E8+G8+I8)*100)+J8</f>
        <v>91.674999999999997</v>
      </c>
    </row>
    <row r="9" spans="1:11" ht="15.75">
      <c r="A9" s="3" t="s">
        <v>79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4">
        <v>1</v>
      </c>
      <c r="J9" s="4"/>
      <c r="K9" s="5"/>
    </row>
    <row r="10" spans="1:11" ht="15.75">
      <c r="A10" s="3" t="s">
        <v>81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4">
        <v>1</v>
      </c>
      <c r="J10" s="4"/>
      <c r="K10" s="5"/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6" t="s">
        <v>12</v>
      </c>
      <c r="B13" s="4"/>
      <c r="C13" s="4"/>
      <c r="D13" s="4"/>
      <c r="E13" s="4"/>
      <c r="F13" s="4"/>
      <c r="G13" s="4"/>
      <c r="H13" s="4"/>
      <c r="I13" s="4"/>
      <c r="J13" s="4"/>
      <c r="K13" s="5">
        <f>AVERAGE(K7:K10)</f>
        <v>92.625</v>
      </c>
    </row>
    <row r="14" spans="1:11" ht="15.7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.75">
      <c r="A15" s="3" t="s">
        <v>13</v>
      </c>
      <c r="B15" s="4" t="s">
        <v>82</v>
      </c>
      <c r="C15" s="4">
        <f>B15*0.4</f>
        <v>1.6</v>
      </c>
      <c r="D15" s="4"/>
      <c r="E15" s="4"/>
      <c r="F15" s="4"/>
      <c r="G15" s="4"/>
      <c r="H15" s="4"/>
      <c r="I15" s="4"/>
      <c r="J15" s="4"/>
      <c r="K15" s="4"/>
    </row>
  </sheetData>
  <sortState xmlns:xlrd2="http://schemas.microsoft.com/office/spreadsheetml/2017/richdata2" ref="A7:K10">
    <sortCondition descending="1" ref="K7:K10"/>
  </sortState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workbookViewId="0">
      <selection activeCell="K7" sqref="K7"/>
    </sheetView>
  </sheetViews>
  <sheetFormatPr defaultRowHeight="15"/>
  <cols>
    <col min="1" max="1" width="47" customWidth="1"/>
    <col min="11" max="11" width="15" customWidth="1"/>
  </cols>
  <sheetData>
    <row r="2" spans="1:11">
      <c r="A2" s="11" t="s">
        <v>83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19</v>
      </c>
      <c r="C5" s="14"/>
      <c r="D5" s="13" t="s">
        <v>84</v>
      </c>
      <c r="E5" s="14"/>
      <c r="F5" s="13" t="s">
        <v>85</v>
      </c>
      <c r="G5" s="14"/>
      <c r="H5" s="13" t="s">
        <v>86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3" t="s">
        <v>87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4">
        <v>1</v>
      </c>
      <c r="J7" s="4"/>
      <c r="K7" s="5"/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 t="e">
        <f>AVERAGE(K7:K7)</f>
        <v>#DIV/0!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13"/>
  <sheetViews>
    <sheetView workbookViewId="0">
      <selection activeCell="M7" sqref="A7:M7"/>
    </sheetView>
  </sheetViews>
  <sheetFormatPr defaultRowHeight="15"/>
  <cols>
    <col min="1" max="1" width="47" customWidth="1"/>
    <col min="13" max="13" width="15" customWidth="1"/>
  </cols>
  <sheetData>
    <row r="2" spans="1:13">
      <c r="A2" s="11" t="s">
        <v>88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5" spans="1:13" ht="129.94999999999999" customHeight="1">
      <c r="A5" s="13" t="s">
        <v>2</v>
      </c>
      <c r="B5" s="13" t="s">
        <v>89</v>
      </c>
      <c r="C5" s="14"/>
      <c r="D5" s="13" t="s">
        <v>90</v>
      </c>
      <c r="E5" s="14"/>
      <c r="F5" s="13" t="s">
        <v>91</v>
      </c>
      <c r="G5" s="14"/>
      <c r="H5" s="13" t="s">
        <v>55</v>
      </c>
      <c r="I5" s="14"/>
      <c r="J5" s="13" t="s">
        <v>92</v>
      </c>
      <c r="K5" s="14"/>
      <c r="L5" s="13" t="s">
        <v>7</v>
      </c>
      <c r="M5" s="13" t="s">
        <v>8</v>
      </c>
    </row>
    <row r="6" spans="1:13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5"/>
      <c r="M6" s="15"/>
    </row>
    <row r="7" spans="1:13" ht="15.75">
      <c r="A7" s="8" t="s">
        <v>93</v>
      </c>
      <c r="B7" s="9">
        <v>71</v>
      </c>
      <c r="C7" s="9">
        <v>1</v>
      </c>
      <c r="D7" s="9">
        <v>95</v>
      </c>
      <c r="E7" s="9">
        <v>1</v>
      </c>
      <c r="F7" s="9">
        <v>70</v>
      </c>
      <c r="G7" s="9">
        <v>1</v>
      </c>
      <c r="H7" s="9">
        <v>100</v>
      </c>
      <c r="I7" s="9">
        <v>1</v>
      </c>
      <c r="J7" s="9">
        <v>90</v>
      </c>
      <c r="K7" s="9">
        <v>1</v>
      </c>
      <c r="L7" s="9"/>
      <c r="M7" s="10">
        <f>95*(B7*C7+D7*E7+F7*G7+H7*I7+J7*K7)/((C7+E7+G7+I7+K7)*100)+L7</f>
        <v>80.94</v>
      </c>
    </row>
    <row r="8" spans="1:13" ht="15.75">
      <c r="A8" s="3" t="s">
        <v>94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4">
        <v>1</v>
      </c>
      <c r="J8" s="4"/>
      <c r="K8" s="4">
        <v>1</v>
      </c>
      <c r="L8" s="4"/>
      <c r="M8" s="5"/>
    </row>
    <row r="9" spans="1:13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.75">
      <c r="A11" s="6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>
        <f>AVERAGE(M7:M8)</f>
        <v>80.94</v>
      </c>
    </row>
    <row r="12" spans="1:13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5.75">
      <c r="A13" s="3" t="s">
        <v>13</v>
      </c>
      <c r="B13" s="4" t="s">
        <v>22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  <c r="L13" s="4"/>
      <c r="M13" s="4"/>
    </row>
  </sheetData>
  <mergeCells count="9">
    <mergeCell ref="M5:M6"/>
    <mergeCell ref="A2:M2"/>
    <mergeCell ref="L5:L6"/>
    <mergeCell ref="A5:A6"/>
    <mergeCell ref="J5:K5"/>
    <mergeCell ref="B5:C5"/>
    <mergeCell ref="F5:G5"/>
    <mergeCell ref="D5:E5"/>
    <mergeCell ref="H5:I5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2"/>
  <sheetViews>
    <sheetView workbookViewId="0">
      <selection activeCell="K7" sqref="A7:K7"/>
    </sheetView>
  </sheetViews>
  <sheetFormatPr defaultRowHeight="15"/>
  <cols>
    <col min="1" max="1" width="47" customWidth="1"/>
    <col min="11" max="11" width="15" customWidth="1"/>
  </cols>
  <sheetData>
    <row r="2" spans="1:11">
      <c r="A2" s="11" t="s">
        <v>95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19</v>
      </c>
      <c r="C5" s="14"/>
      <c r="D5" s="13" t="s">
        <v>16</v>
      </c>
      <c r="E5" s="14"/>
      <c r="F5" s="13" t="s">
        <v>96</v>
      </c>
      <c r="G5" s="14"/>
      <c r="H5" s="13" t="s">
        <v>97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98</v>
      </c>
      <c r="B7" s="9">
        <v>98</v>
      </c>
      <c r="C7" s="9">
        <v>1</v>
      </c>
      <c r="D7" s="9">
        <v>90</v>
      </c>
      <c r="E7" s="9">
        <v>1</v>
      </c>
      <c r="F7" s="9">
        <v>95</v>
      </c>
      <c r="G7" s="9">
        <v>1</v>
      </c>
      <c r="H7" s="9">
        <v>90</v>
      </c>
      <c r="I7" s="9">
        <v>1</v>
      </c>
      <c r="J7" s="9">
        <v>1</v>
      </c>
      <c r="K7" s="10">
        <f>95*(B7*C7+D7*E7+F7*G7+H7*I7)/((C7+E7+G7+I7)*100)+J7</f>
        <v>89.587500000000006</v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89.587500000000006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12"/>
  <sheetViews>
    <sheetView workbookViewId="0"/>
  </sheetViews>
  <sheetFormatPr defaultRowHeight="15"/>
  <cols>
    <col min="1" max="1" width="47" customWidth="1"/>
    <col min="9" max="9" width="15" customWidth="1"/>
  </cols>
  <sheetData>
    <row r="2" spans="1:9">
      <c r="A2" s="11" t="s">
        <v>99</v>
      </c>
      <c r="B2" s="12"/>
      <c r="C2" s="12"/>
      <c r="D2" s="12"/>
      <c r="E2" s="12"/>
      <c r="F2" s="12"/>
      <c r="G2" s="12"/>
      <c r="H2" s="12"/>
      <c r="I2" s="12"/>
    </row>
    <row r="5" spans="1:9" ht="129.94999999999999" customHeight="1">
      <c r="A5" s="13" t="s">
        <v>2</v>
      </c>
      <c r="B5" s="13" t="s">
        <v>89</v>
      </c>
      <c r="C5" s="14"/>
      <c r="D5" s="13" t="s">
        <v>6</v>
      </c>
      <c r="E5" s="14"/>
      <c r="F5" s="13" t="s">
        <v>55</v>
      </c>
      <c r="G5" s="14"/>
      <c r="H5" s="13" t="s">
        <v>7</v>
      </c>
      <c r="I5" s="13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3" t="s">
        <v>100</v>
      </c>
      <c r="B7" s="4">
        <v>70</v>
      </c>
      <c r="C7" s="4">
        <v>1</v>
      </c>
      <c r="D7" s="4">
        <v>100</v>
      </c>
      <c r="E7" s="4">
        <v>1</v>
      </c>
      <c r="F7" s="4">
        <v>86</v>
      </c>
      <c r="G7" s="4">
        <v>1</v>
      </c>
      <c r="H7" s="4"/>
      <c r="I7" s="5">
        <f>95*(B7*C7+D7*E7+F7*G7)/((C7+E7+G7)*100)+H7</f>
        <v>81.066666666666663</v>
      </c>
    </row>
    <row r="8" spans="1:9" ht="15.75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6" t="s">
        <v>12</v>
      </c>
      <c r="B10" s="4"/>
      <c r="C10" s="4"/>
      <c r="D10" s="4"/>
      <c r="E10" s="4"/>
      <c r="F10" s="4"/>
      <c r="G10" s="4"/>
      <c r="H10" s="4"/>
      <c r="I10" s="5">
        <f>AVERAGE(I7:I7)</f>
        <v>81.066666666666663</v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K12"/>
  <sheetViews>
    <sheetView workbookViewId="0">
      <selection activeCell="K7" sqref="K7"/>
    </sheetView>
  </sheetViews>
  <sheetFormatPr defaultRowHeight="15"/>
  <cols>
    <col min="1" max="1" width="47" customWidth="1"/>
    <col min="11" max="11" width="15" customWidth="1"/>
  </cols>
  <sheetData>
    <row r="2" spans="1:11">
      <c r="A2" s="11" t="s">
        <v>101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16</v>
      </c>
      <c r="C5" s="14"/>
      <c r="D5" s="13" t="s">
        <v>19</v>
      </c>
      <c r="E5" s="14"/>
      <c r="F5" s="13" t="s">
        <v>17</v>
      </c>
      <c r="G5" s="14"/>
      <c r="H5" s="13" t="s">
        <v>18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3" t="s">
        <v>102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4">
        <v>1</v>
      </c>
      <c r="J7" s="4"/>
      <c r="K7" s="5"/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 t="e">
        <f>AVERAGE(K7:K7)</f>
        <v>#DIV/0!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K14"/>
  <sheetViews>
    <sheetView workbookViewId="0">
      <selection activeCell="K7" sqref="A7:K7"/>
    </sheetView>
  </sheetViews>
  <sheetFormatPr defaultRowHeight="15"/>
  <cols>
    <col min="1" max="1" width="47" customWidth="1"/>
    <col min="11" max="11" width="15" customWidth="1"/>
  </cols>
  <sheetData>
    <row r="2" spans="1:11">
      <c r="A2" s="11" t="s">
        <v>103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89</v>
      </c>
      <c r="C5" s="14"/>
      <c r="D5" s="13" t="s">
        <v>6</v>
      </c>
      <c r="E5" s="14"/>
      <c r="F5" s="13" t="s">
        <v>17</v>
      </c>
      <c r="G5" s="14"/>
      <c r="H5" s="13" t="s">
        <v>55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104</v>
      </c>
      <c r="B7" s="9">
        <v>75</v>
      </c>
      <c r="C7" s="9">
        <v>1</v>
      </c>
      <c r="D7" s="9">
        <v>100</v>
      </c>
      <c r="E7" s="9">
        <v>1</v>
      </c>
      <c r="F7" s="9">
        <v>90</v>
      </c>
      <c r="G7" s="9">
        <v>1</v>
      </c>
      <c r="H7" s="9">
        <v>98</v>
      </c>
      <c r="I7" s="9">
        <v>1</v>
      </c>
      <c r="J7" s="9"/>
      <c r="K7" s="10">
        <f>95*(B7*C7+D7*E7+F7*G7+H7*I7)/((C7+E7+G7+I7)*100)+J7</f>
        <v>86.212500000000006</v>
      </c>
    </row>
    <row r="8" spans="1:11" ht="15.75">
      <c r="A8" s="3" t="s">
        <v>106</v>
      </c>
      <c r="B8" s="4">
        <v>70</v>
      </c>
      <c r="C8" s="4">
        <v>1</v>
      </c>
      <c r="D8" s="4">
        <v>100</v>
      </c>
      <c r="E8" s="4">
        <v>1</v>
      </c>
      <c r="F8" s="4">
        <v>90</v>
      </c>
      <c r="G8" s="4">
        <v>1</v>
      </c>
      <c r="H8" s="4">
        <v>99</v>
      </c>
      <c r="I8" s="4">
        <v>1</v>
      </c>
      <c r="J8" s="4"/>
      <c r="K8" s="5">
        <f>95*(B8*C8+D8*E8+F8*G8+H8*I8)/((C8+E8+G8+I8)*100)+J8</f>
        <v>85.262500000000003</v>
      </c>
    </row>
    <row r="9" spans="1:11" ht="15.75">
      <c r="A9" s="3" t="s">
        <v>105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4">
        <v>1</v>
      </c>
      <c r="J9" s="4"/>
      <c r="K9" s="5"/>
    </row>
    <row r="10" spans="1:11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6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5">
        <f>AVERAGE(K7:K9)</f>
        <v>85.737500000000011</v>
      </c>
    </row>
    <row r="13" spans="1:11" ht="15.7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75">
      <c r="A14" s="3" t="s">
        <v>13</v>
      </c>
      <c r="B14" s="4" t="s">
        <v>107</v>
      </c>
      <c r="C14" s="4">
        <f>B14*0.4</f>
        <v>1.2000000000000002</v>
      </c>
      <c r="D14" s="4"/>
      <c r="E14" s="4"/>
      <c r="F14" s="4"/>
      <c r="G14" s="4"/>
      <c r="H14" s="4"/>
      <c r="I14" s="4"/>
      <c r="J14" s="4"/>
      <c r="K14" s="4"/>
    </row>
  </sheetData>
  <sortState xmlns:xlrd2="http://schemas.microsoft.com/office/spreadsheetml/2017/richdata2" ref="A7:K9">
    <sortCondition descending="1" ref="K7:K9"/>
  </sortState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K12"/>
  <sheetViews>
    <sheetView workbookViewId="0">
      <selection activeCell="K7" sqref="A7:K7"/>
    </sheetView>
  </sheetViews>
  <sheetFormatPr defaultRowHeight="15"/>
  <cols>
    <col min="1" max="1" width="47" customWidth="1"/>
    <col min="11" max="11" width="15" customWidth="1"/>
  </cols>
  <sheetData>
    <row r="2" spans="1:11">
      <c r="A2" s="11" t="s">
        <v>108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26</v>
      </c>
      <c r="C5" s="14"/>
      <c r="D5" s="13" t="s">
        <v>109</v>
      </c>
      <c r="E5" s="14"/>
      <c r="F5" s="13" t="s">
        <v>110</v>
      </c>
      <c r="G5" s="14"/>
      <c r="H5" s="13" t="s">
        <v>111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112</v>
      </c>
      <c r="B7" s="9">
        <v>90</v>
      </c>
      <c r="C7" s="9">
        <v>1</v>
      </c>
      <c r="D7" s="9">
        <v>90</v>
      </c>
      <c r="E7" s="9">
        <v>1</v>
      </c>
      <c r="F7" s="9">
        <v>90</v>
      </c>
      <c r="G7" s="9">
        <v>1</v>
      </c>
      <c r="H7" s="9">
        <v>90</v>
      </c>
      <c r="I7" s="9">
        <v>1</v>
      </c>
      <c r="J7" s="9">
        <v>5</v>
      </c>
      <c r="K7" s="10">
        <f>95*(B7*C7+D7*E7+F7*G7+H7*I7)/((C7+E7+G7+I7)*100)+J7</f>
        <v>90.5</v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90.5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2"/>
  <sheetViews>
    <sheetView workbookViewId="0">
      <selection activeCell="K7" sqref="K7"/>
    </sheetView>
  </sheetViews>
  <sheetFormatPr defaultRowHeight="15"/>
  <cols>
    <col min="1" max="1" width="47" customWidth="1"/>
    <col min="11" max="11" width="15" customWidth="1"/>
  </cols>
  <sheetData>
    <row r="2" spans="1:1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3</v>
      </c>
      <c r="C5" s="14"/>
      <c r="D5" s="13" t="s">
        <v>4</v>
      </c>
      <c r="E5" s="14"/>
      <c r="F5" s="13" t="s">
        <v>5</v>
      </c>
      <c r="G5" s="14"/>
      <c r="H5" s="13" t="s">
        <v>6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3" t="s">
        <v>11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4">
        <v>1</v>
      </c>
      <c r="J7" s="4"/>
      <c r="K7" s="5"/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 t="e">
        <f>AVERAGE(K7:K7)</f>
        <v>#DIV/0!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K12"/>
  <sheetViews>
    <sheetView workbookViewId="0"/>
  </sheetViews>
  <sheetFormatPr defaultRowHeight="15"/>
  <cols>
    <col min="1" max="1" width="47" customWidth="1"/>
    <col min="11" max="11" width="15" customWidth="1"/>
  </cols>
  <sheetData>
    <row r="2" spans="1:11">
      <c r="A2" s="11" t="s">
        <v>113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16</v>
      </c>
      <c r="C5" s="14"/>
      <c r="D5" s="13" t="s">
        <v>19</v>
      </c>
      <c r="E5" s="14"/>
      <c r="F5" s="13" t="s">
        <v>17</v>
      </c>
      <c r="G5" s="14"/>
      <c r="H5" s="13" t="s">
        <v>18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3" t="s">
        <v>114</v>
      </c>
      <c r="B7" s="4">
        <v>80</v>
      </c>
      <c r="C7" s="4">
        <v>1</v>
      </c>
      <c r="D7" s="4">
        <v>90</v>
      </c>
      <c r="E7" s="4">
        <v>1</v>
      </c>
      <c r="F7" s="4">
        <v>90</v>
      </c>
      <c r="G7" s="4">
        <v>1</v>
      </c>
      <c r="H7" s="4">
        <v>90</v>
      </c>
      <c r="I7" s="4">
        <v>1</v>
      </c>
      <c r="J7" s="4"/>
      <c r="K7" s="5">
        <f>95*(B7*C7+D7*E7+F7*G7+H7*I7)/((C7+E7+G7+I7)*100)+J7</f>
        <v>83.125</v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83.125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K12"/>
  <sheetViews>
    <sheetView workbookViewId="0">
      <selection activeCell="A7" sqref="A7:K7"/>
    </sheetView>
  </sheetViews>
  <sheetFormatPr defaultRowHeight="15"/>
  <cols>
    <col min="1" max="1" width="47" customWidth="1"/>
    <col min="11" max="11" width="15" customWidth="1"/>
  </cols>
  <sheetData>
    <row r="2" spans="1:11">
      <c r="A2" s="11" t="s">
        <v>115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89</v>
      </c>
      <c r="C5" s="14"/>
      <c r="D5" s="13" t="s">
        <v>6</v>
      </c>
      <c r="E5" s="14"/>
      <c r="F5" s="13" t="s">
        <v>17</v>
      </c>
      <c r="G5" s="14"/>
      <c r="H5" s="13" t="s">
        <v>55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116</v>
      </c>
      <c r="B7" s="9">
        <v>74</v>
      </c>
      <c r="C7" s="9">
        <v>1</v>
      </c>
      <c r="D7" s="9">
        <v>100</v>
      </c>
      <c r="E7" s="9">
        <v>1</v>
      </c>
      <c r="F7" s="9">
        <v>100</v>
      </c>
      <c r="G7" s="9">
        <v>1</v>
      </c>
      <c r="H7" s="9">
        <v>99</v>
      </c>
      <c r="I7" s="9">
        <v>1</v>
      </c>
      <c r="J7" s="9"/>
      <c r="K7" s="10">
        <f>95*(B7*C7+D7*E7+F7*G7+H7*I7)/((C7+E7+G7+I7)*100)+J7</f>
        <v>88.587500000000006</v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88.587500000000006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12"/>
  <sheetViews>
    <sheetView workbookViewId="0">
      <selection activeCell="M7" sqref="M7"/>
    </sheetView>
  </sheetViews>
  <sheetFormatPr defaultRowHeight="15"/>
  <cols>
    <col min="1" max="1" width="47" customWidth="1"/>
    <col min="13" max="13" width="15" customWidth="1"/>
  </cols>
  <sheetData>
    <row r="2" spans="1:13">
      <c r="A2" s="11" t="s">
        <v>117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5" spans="1:13" ht="129.94999999999999" customHeight="1">
      <c r="A5" s="13" t="s">
        <v>2</v>
      </c>
      <c r="B5" s="13" t="s">
        <v>5</v>
      </c>
      <c r="C5" s="14"/>
      <c r="D5" s="13" t="s">
        <v>118</v>
      </c>
      <c r="E5" s="14"/>
      <c r="F5" s="13" t="s">
        <v>6</v>
      </c>
      <c r="G5" s="14"/>
      <c r="H5" s="13" t="s">
        <v>119</v>
      </c>
      <c r="I5" s="14"/>
      <c r="J5" s="13" t="s">
        <v>120</v>
      </c>
      <c r="K5" s="14"/>
      <c r="L5" s="13" t="s">
        <v>7</v>
      </c>
      <c r="M5" s="13" t="s">
        <v>8</v>
      </c>
    </row>
    <row r="6" spans="1:13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5"/>
      <c r="M6" s="15"/>
    </row>
    <row r="7" spans="1:13" ht="15.75">
      <c r="A7" s="3" t="s">
        <v>121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4">
        <v>1</v>
      </c>
      <c r="J7" s="4"/>
      <c r="K7" s="4">
        <v>1</v>
      </c>
      <c r="L7" s="4"/>
      <c r="M7" s="5"/>
    </row>
    <row r="8" spans="1:13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 t="e">
        <f>AVERAGE(M7:M7)</f>
        <v>#DIV/0!</v>
      </c>
    </row>
    <row r="11" spans="1:13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  <c r="L12" s="4"/>
      <c r="M12" s="4"/>
    </row>
  </sheetData>
  <mergeCells count="9">
    <mergeCell ref="M5:M6"/>
    <mergeCell ref="A2:M2"/>
    <mergeCell ref="L5:L6"/>
    <mergeCell ref="A5:A6"/>
    <mergeCell ref="J5:K5"/>
    <mergeCell ref="B5:C5"/>
    <mergeCell ref="F5:G5"/>
    <mergeCell ref="D5:E5"/>
    <mergeCell ref="H5:I5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K12"/>
  <sheetViews>
    <sheetView workbookViewId="0">
      <selection activeCell="A7" sqref="A7:K7"/>
    </sheetView>
  </sheetViews>
  <sheetFormatPr defaultRowHeight="15"/>
  <cols>
    <col min="1" max="1" width="47" customWidth="1"/>
    <col min="11" max="11" width="15" customWidth="1"/>
  </cols>
  <sheetData>
    <row r="2" spans="1:11">
      <c r="A2" s="11" t="s">
        <v>122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16</v>
      </c>
      <c r="C5" s="14"/>
      <c r="D5" s="13" t="s">
        <v>17</v>
      </c>
      <c r="E5" s="14"/>
      <c r="F5" s="13" t="s">
        <v>18</v>
      </c>
      <c r="G5" s="14"/>
      <c r="H5" s="13" t="s">
        <v>19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123</v>
      </c>
      <c r="B7" s="9">
        <v>90</v>
      </c>
      <c r="C7" s="9">
        <v>1</v>
      </c>
      <c r="D7" s="9">
        <v>100</v>
      </c>
      <c r="E7" s="9">
        <v>1</v>
      </c>
      <c r="F7" s="9">
        <v>90</v>
      </c>
      <c r="G7" s="9">
        <v>1</v>
      </c>
      <c r="H7" s="9">
        <v>95</v>
      </c>
      <c r="I7" s="9">
        <v>1</v>
      </c>
      <c r="J7" s="9">
        <v>2</v>
      </c>
      <c r="K7" s="10">
        <f>95*(B7*C7+D7*E7+F7*G7+H7*I7)/((C7+E7+G7+I7)*100)+J7</f>
        <v>91.0625</v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91.0625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I12"/>
  <sheetViews>
    <sheetView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1" t="s">
        <v>124</v>
      </c>
      <c r="B2" s="12"/>
      <c r="C2" s="12"/>
      <c r="D2" s="12"/>
      <c r="E2" s="12"/>
      <c r="F2" s="12"/>
      <c r="G2" s="12"/>
      <c r="H2" s="12"/>
      <c r="I2" s="12"/>
    </row>
    <row r="5" spans="1:9" ht="129.94999999999999" customHeight="1">
      <c r="A5" s="13" t="s">
        <v>2</v>
      </c>
      <c r="B5" s="13" t="s">
        <v>125</v>
      </c>
      <c r="C5" s="14"/>
      <c r="D5" s="13" t="s">
        <v>126</v>
      </c>
      <c r="E5" s="14"/>
      <c r="F5" s="13" t="s">
        <v>127</v>
      </c>
      <c r="G5" s="14"/>
      <c r="H5" s="13" t="s">
        <v>7</v>
      </c>
      <c r="I5" s="13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3" t="s">
        <v>128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5"/>
    </row>
    <row r="8" spans="1:9" ht="15.75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6" t="s">
        <v>12</v>
      </c>
      <c r="B10" s="4"/>
      <c r="C10" s="4"/>
      <c r="D10" s="4"/>
      <c r="E10" s="4"/>
      <c r="F10" s="4"/>
      <c r="G10" s="4"/>
      <c r="H10" s="4"/>
      <c r="I10" s="5" t="e">
        <f>AVERAGE(I7:I7)</f>
        <v>#DIV/0!</v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K17"/>
  <sheetViews>
    <sheetView topLeftCell="A4" workbookViewId="0">
      <selection activeCell="K7" sqref="A7:K8"/>
    </sheetView>
  </sheetViews>
  <sheetFormatPr defaultRowHeight="15"/>
  <cols>
    <col min="1" max="1" width="47" customWidth="1"/>
    <col min="11" max="11" width="15" customWidth="1"/>
  </cols>
  <sheetData>
    <row r="2" spans="1:11">
      <c r="A2" s="11" t="s">
        <v>129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130</v>
      </c>
      <c r="C5" s="14"/>
      <c r="D5" s="13" t="s">
        <v>131</v>
      </c>
      <c r="E5" s="14"/>
      <c r="F5" s="13" t="s">
        <v>132</v>
      </c>
      <c r="G5" s="14"/>
      <c r="H5" s="13" t="s">
        <v>133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135</v>
      </c>
      <c r="B7" s="9">
        <v>90</v>
      </c>
      <c r="C7" s="9">
        <v>1</v>
      </c>
      <c r="D7" s="9">
        <v>90</v>
      </c>
      <c r="E7" s="9">
        <v>1</v>
      </c>
      <c r="F7" s="9">
        <v>90</v>
      </c>
      <c r="G7" s="9">
        <v>1</v>
      </c>
      <c r="H7" s="9">
        <v>100</v>
      </c>
      <c r="I7" s="9">
        <v>1</v>
      </c>
      <c r="J7" s="9">
        <v>5</v>
      </c>
      <c r="K7" s="10">
        <f>95*(B7*C7+D7*E7+F7*G7+H7*I7)/((C7+E7+G7+I7)*100)+J7</f>
        <v>92.875</v>
      </c>
    </row>
    <row r="8" spans="1:11" ht="15.75">
      <c r="A8" s="8" t="s">
        <v>134</v>
      </c>
      <c r="B8" s="9">
        <v>100</v>
      </c>
      <c r="C8" s="9">
        <v>1</v>
      </c>
      <c r="D8" s="9">
        <v>90</v>
      </c>
      <c r="E8" s="9">
        <v>1</v>
      </c>
      <c r="F8" s="9">
        <v>90</v>
      </c>
      <c r="G8" s="9">
        <v>1</v>
      </c>
      <c r="H8" s="9">
        <v>100</v>
      </c>
      <c r="I8" s="9">
        <v>1</v>
      </c>
      <c r="J8" s="9"/>
      <c r="K8" s="10">
        <f>95*(B8*C8+D8*E8+F8*G8+H8*I8)/((C8+E8+G8+I8)*100)+J8</f>
        <v>90.25</v>
      </c>
    </row>
    <row r="9" spans="1:11" ht="15.75">
      <c r="A9" s="3" t="s">
        <v>136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4">
        <v>1</v>
      </c>
      <c r="J9" s="4"/>
      <c r="K9" s="5"/>
    </row>
    <row r="10" spans="1:11" ht="15.75">
      <c r="A10" s="3" t="s">
        <v>137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4">
        <v>1</v>
      </c>
      <c r="J10" s="4"/>
      <c r="K10" s="5"/>
    </row>
    <row r="11" spans="1:11" ht="15.75">
      <c r="A11" s="3" t="s">
        <v>138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4">
        <v>1</v>
      </c>
      <c r="J11" s="4"/>
      <c r="K11" s="5"/>
    </row>
    <row r="12" spans="1:11" ht="15.75">
      <c r="A12" s="3" t="s">
        <v>139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4">
        <v>1</v>
      </c>
      <c r="J12" s="4"/>
      <c r="K12" s="5"/>
    </row>
    <row r="13" spans="1:11" ht="15.7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7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.75">
      <c r="A15" s="6" t="s">
        <v>12</v>
      </c>
      <c r="B15" s="4"/>
      <c r="C15" s="4"/>
      <c r="D15" s="4"/>
      <c r="E15" s="4"/>
      <c r="F15" s="4"/>
      <c r="G15" s="4"/>
      <c r="H15" s="4"/>
      <c r="I15" s="4"/>
      <c r="J15" s="4"/>
      <c r="K15" s="5">
        <f>AVERAGE(K7:K12)</f>
        <v>91.5625</v>
      </c>
    </row>
    <row r="16" spans="1:11" ht="15.7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5.75">
      <c r="A17" s="3" t="s">
        <v>13</v>
      </c>
      <c r="B17" s="4" t="s">
        <v>41</v>
      </c>
      <c r="C17" s="4">
        <f>B17*0.4</f>
        <v>2.4000000000000004</v>
      </c>
      <c r="D17" s="4"/>
      <c r="E17" s="4"/>
      <c r="F17" s="4"/>
      <c r="G17" s="4"/>
      <c r="H17" s="4"/>
      <c r="I17" s="4"/>
      <c r="J17" s="4"/>
      <c r="K17" s="4"/>
    </row>
  </sheetData>
  <sortState xmlns:xlrd2="http://schemas.microsoft.com/office/spreadsheetml/2017/richdata2" ref="A7:K8">
    <sortCondition descending="1" ref="K7:K8"/>
  </sortState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K12"/>
  <sheetViews>
    <sheetView workbookViewId="0">
      <selection activeCell="K7" sqref="K7"/>
    </sheetView>
  </sheetViews>
  <sheetFormatPr defaultRowHeight="15"/>
  <cols>
    <col min="1" max="1" width="47" customWidth="1"/>
    <col min="11" max="11" width="15" customWidth="1"/>
  </cols>
  <sheetData>
    <row r="2" spans="1:11">
      <c r="A2" s="11" t="s">
        <v>140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89</v>
      </c>
      <c r="C5" s="14"/>
      <c r="D5" s="13" t="s">
        <v>6</v>
      </c>
      <c r="E5" s="14"/>
      <c r="F5" s="13" t="s">
        <v>17</v>
      </c>
      <c r="G5" s="14"/>
      <c r="H5" s="13" t="s">
        <v>55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3" t="s">
        <v>141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4">
        <v>1</v>
      </c>
      <c r="J7" s="4"/>
      <c r="K7" s="5"/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 t="e">
        <f>AVERAGE(K7:K7)</f>
        <v>#DIV/0!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K12"/>
  <sheetViews>
    <sheetView workbookViewId="0">
      <selection activeCell="K7" sqref="K7"/>
    </sheetView>
  </sheetViews>
  <sheetFormatPr defaultRowHeight="15"/>
  <cols>
    <col min="1" max="1" width="47" customWidth="1"/>
    <col min="11" max="11" width="15" customWidth="1"/>
  </cols>
  <sheetData>
    <row r="2" spans="1:11">
      <c r="A2" s="11" t="s">
        <v>142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16</v>
      </c>
      <c r="C5" s="14"/>
      <c r="D5" s="13" t="s">
        <v>19</v>
      </c>
      <c r="E5" s="14"/>
      <c r="F5" s="13" t="s">
        <v>17</v>
      </c>
      <c r="G5" s="14"/>
      <c r="H5" s="13" t="s">
        <v>18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3" t="s">
        <v>143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4">
        <v>1</v>
      </c>
      <c r="J7" s="4"/>
      <c r="K7" s="5"/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 t="e">
        <f>AVERAGE(K7:K7)</f>
        <v>#DIV/0!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12"/>
  <sheetViews>
    <sheetView workbookViewId="0">
      <selection activeCell="M7" sqref="M7"/>
    </sheetView>
  </sheetViews>
  <sheetFormatPr defaultRowHeight="15"/>
  <cols>
    <col min="1" max="1" width="47" customWidth="1"/>
    <col min="13" max="13" width="15" customWidth="1"/>
  </cols>
  <sheetData>
    <row r="2" spans="1:13">
      <c r="A2" s="11" t="s">
        <v>144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5" spans="1:13" ht="129.94999999999999" customHeight="1">
      <c r="A5" s="13" t="s">
        <v>2</v>
      </c>
      <c r="B5" s="13" t="s">
        <v>5</v>
      </c>
      <c r="C5" s="14"/>
      <c r="D5" s="13" t="s">
        <v>6</v>
      </c>
      <c r="E5" s="14"/>
      <c r="F5" s="13" t="s">
        <v>145</v>
      </c>
      <c r="G5" s="14"/>
      <c r="H5" s="13" t="s">
        <v>146</v>
      </c>
      <c r="I5" s="14"/>
      <c r="J5" s="13" t="s">
        <v>147</v>
      </c>
      <c r="K5" s="14"/>
      <c r="L5" s="13" t="s">
        <v>7</v>
      </c>
      <c r="M5" s="13" t="s">
        <v>8</v>
      </c>
    </row>
    <row r="6" spans="1:13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5"/>
      <c r="M6" s="15"/>
    </row>
    <row r="7" spans="1:13" ht="15.75">
      <c r="A7" s="3" t="s">
        <v>148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4">
        <v>1</v>
      </c>
      <c r="J7" s="4"/>
      <c r="K7" s="4">
        <v>1</v>
      </c>
      <c r="L7" s="4"/>
      <c r="M7" s="5"/>
    </row>
    <row r="8" spans="1:13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 t="e">
        <f>AVERAGE(M7:M7)</f>
        <v>#DIV/0!</v>
      </c>
    </row>
    <row r="11" spans="1:13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  <c r="L12" s="4"/>
      <c r="M12" s="4"/>
    </row>
  </sheetData>
  <mergeCells count="9">
    <mergeCell ref="M5:M6"/>
    <mergeCell ref="A2:M2"/>
    <mergeCell ref="L5:L6"/>
    <mergeCell ref="A5:A6"/>
    <mergeCell ref="J5:K5"/>
    <mergeCell ref="B5:C5"/>
    <mergeCell ref="F5:G5"/>
    <mergeCell ref="D5:E5"/>
    <mergeCell ref="H5:I5"/>
  </mergeCell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K13"/>
  <sheetViews>
    <sheetView workbookViewId="0">
      <selection activeCell="K7" sqref="A7:K7"/>
    </sheetView>
  </sheetViews>
  <sheetFormatPr defaultRowHeight="15"/>
  <cols>
    <col min="1" max="1" width="47" customWidth="1"/>
    <col min="11" max="11" width="15" customWidth="1"/>
  </cols>
  <sheetData>
    <row r="2" spans="1:11">
      <c r="A2" s="11" t="s">
        <v>149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16</v>
      </c>
      <c r="C5" s="14"/>
      <c r="D5" s="13" t="s">
        <v>19</v>
      </c>
      <c r="E5" s="14"/>
      <c r="F5" s="13" t="s">
        <v>17</v>
      </c>
      <c r="G5" s="14"/>
      <c r="H5" s="13" t="s">
        <v>18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150</v>
      </c>
      <c r="B7" s="9">
        <v>80</v>
      </c>
      <c r="C7" s="9">
        <v>1</v>
      </c>
      <c r="D7" s="9">
        <v>85</v>
      </c>
      <c r="E7" s="9">
        <v>1</v>
      </c>
      <c r="F7" s="9">
        <v>100</v>
      </c>
      <c r="G7" s="9">
        <v>1</v>
      </c>
      <c r="H7" s="9">
        <v>80</v>
      </c>
      <c r="I7" s="9">
        <v>1</v>
      </c>
      <c r="J7" s="9"/>
      <c r="K7" s="10">
        <f>95*(B7*C7+D7*E7+F7*G7+H7*I7)/((C7+E7+G7+I7)*100)+J7</f>
        <v>81.9375</v>
      </c>
    </row>
    <row r="8" spans="1:11" ht="15.75">
      <c r="A8" s="3" t="s">
        <v>151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4">
        <v>1</v>
      </c>
      <c r="J8" s="4"/>
      <c r="K8" s="5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>
      <c r="A11" s="6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5">
        <f>AVERAGE(K7:K8)</f>
        <v>81.9375</v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 t="s">
        <v>13</v>
      </c>
      <c r="B13" s="4" t="s">
        <v>22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3"/>
  <sheetViews>
    <sheetView workbookViewId="0">
      <selection activeCell="K7" sqref="A7:K7"/>
    </sheetView>
  </sheetViews>
  <sheetFormatPr defaultRowHeight="15"/>
  <cols>
    <col min="1" max="1" width="47" customWidth="1"/>
    <col min="11" max="11" width="15" customWidth="1"/>
  </cols>
  <sheetData>
    <row r="2" spans="1:11">
      <c r="A2" s="11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16</v>
      </c>
      <c r="C5" s="14"/>
      <c r="D5" s="13" t="s">
        <v>17</v>
      </c>
      <c r="E5" s="14"/>
      <c r="F5" s="13" t="s">
        <v>18</v>
      </c>
      <c r="G5" s="14"/>
      <c r="H5" s="13" t="s">
        <v>19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20</v>
      </c>
      <c r="B7" s="9">
        <v>80</v>
      </c>
      <c r="C7" s="9">
        <v>1</v>
      </c>
      <c r="D7" s="9">
        <v>100</v>
      </c>
      <c r="E7" s="9">
        <v>1</v>
      </c>
      <c r="F7" s="9">
        <v>90</v>
      </c>
      <c r="G7" s="9">
        <v>1</v>
      </c>
      <c r="H7" s="9">
        <v>95</v>
      </c>
      <c r="I7" s="9">
        <v>1</v>
      </c>
      <c r="J7" s="9"/>
      <c r="K7" s="10">
        <f>95*(B7*C7+D7*E7+F7*G7+H7*I7)/((C7+E7+G7+I7)*100)+J7</f>
        <v>86.6875</v>
      </c>
    </row>
    <row r="8" spans="1:11" ht="15.75">
      <c r="A8" s="3" t="s">
        <v>21</v>
      </c>
      <c r="B8" s="4">
        <v>80</v>
      </c>
      <c r="C8" s="4">
        <v>1</v>
      </c>
      <c r="D8" s="4">
        <v>90</v>
      </c>
      <c r="E8" s="4">
        <v>1</v>
      </c>
      <c r="F8" s="4">
        <v>84</v>
      </c>
      <c r="G8" s="4">
        <v>1</v>
      </c>
      <c r="H8" s="4">
        <v>90</v>
      </c>
      <c r="I8" s="4">
        <v>1</v>
      </c>
      <c r="J8" s="4"/>
      <c r="K8" s="5">
        <f>95*(B8*C8+D8*E8+F8*G8+H8*I8)/((C8+E8+G8+I8)*100)+J8</f>
        <v>81.7</v>
      </c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>
      <c r="A11" s="6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5">
        <f>AVERAGE(K7:K8)</f>
        <v>84.193749999999994</v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 t="s">
        <v>13</v>
      </c>
      <c r="B13" s="4" t="s">
        <v>22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12"/>
  <sheetViews>
    <sheetView workbookViewId="0"/>
  </sheetViews>
  <sheetFormatPr defaultRowHeight="15"/>
  <cols>
    <col min="1" max="1" width="47" customWidth="1"/>
    <col min="13" max="13" width="15" customWidth="1"/>
  </cols>
  <sheetData>
    <row r="2" spans="1:13">
      <c r="A2" s="11" t="s">
        <v>152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5" spans="1:13" ht="129.94999999999999" customHeight="1">
      <c r="A5" s="13" t="s">
        <v>2</v>
      </c>
      <c r="B5" s="13" t="s">
        <v>5</v>
      </c>
      <c r="C5" s="14"/>
      <c r="D5" s="13" t="s">
        <v>6</v>
      </c>
      <c r="E5" s="14"/>
      <c r="F5" s="13" t="s">
        <v>3</v>
      </c>
      <c r="G5" s="14"/>
      <c r="H5" s="13" t="s">
        <v>153</v>
      </c>
      <c r="I5" s="14"/>
      <c r="J5" s="13" t="s">
        <v>154</v>
      </c>
      <c r="K5" s="14"/>
      <c r="L5" s="13" t="s">
        <v>7</v>
      </c>
      <c r="M5" s="13" t="s">
        <v>8</v>
      </c>
    </row>
    <row r="6" spans="1:13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5"/>
      <c r="M6" s="15"/>
    </row>
    <row r="7" spans="1:13" ht="15.75">
      <c r="A7" s="3" t="s">
        <v>155</v>
      </c>
      <c r="B7" s="4">
        <v>82</v>
      </c>
      <c r="C7" s="4">
        <v>1</v>
      </c>
      <c r="D7" s="4">
        <v>98</v>
      </c>
      <c r="E7" s="4">
        <v>1</v>
      </c>
      <c r="F7" s="4">
        <v>70</v>
      </c>
      <c r="G7" s="4">
        <v>1</v>
      </c>
      <c r="H7" s="4">
        <v>95</v>
      </c>
      <c r="I7" s="4">
        <v>1</v>
      </c>
      <c r="J7" s="4">
        <v>82</v>
      </c>
      <c r="K7" s="4">
        <v>1</v>
      </c>
      <c r="L7" s="4"/>
      <c r="M7" s="5">
        <f>95*(B7*C7+D7*E7+F7*G7+H7*I7+J7*K7)/((C7+E7+G7+I7+K7)*100)+L7</f>
        <v>81.13</v>
      </c>
    </row>
    <row r="8" spans="1:13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>
        <f>AVERAGE(M7:M7)</f>
        <v>81.13</v>
      </c>
    </row>
    <row r="11" spans="1:13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  <c r="L12" s="4"/>
      <c r="M12" s="4"/>
    </row>
  </sheetData>
  <mergeCells count="9">
    <mergeCell ref="M5:M6"/>
    <mergeCell ref="A2:M2"/>
    <mergeCell ref="L5:L6"/>
    <mergeCell ref="A5:A6"/>
    <mergeCell ref="J5:K5"/>
    <mergeCell ref="B5:C5"/>
    <mergeCell ref="F5:G5"/>
    <mergeCell ref="D5:E5"/>
    <mergeCell ref="H5:I5"/>
  </mergeCell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K13"/>
  <sheetViews>
    <sheetView workbookViewId="0">
      <selection activeCell="K7" sqref="A7:K7"/>
    </sheetView>
  </sheetViews>
  <sheetFormatPr defaultRowHeight="15"/>
  <cols>
    <col min="1" max="1" width="47" customWidth="1"/>
    <col min="11" max="11" width="15" customWidth="1"/>
  </cols>
  <sheetData>
    <row r="2" spans="1:11">
      <c r="A2" s="11" t="s">
        <v>156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16</v>
      </c>
      <c r="C5" s="14"/>
      <c r="D5" s="13" t="s">
        <v>17</v>
      </c>
      <c r="E5" s="14"/>
      <c r="F5" s="13" t="s">
        <v>18</v>
      </c>
      <c r="G5" s="14"/>
      <c r="H5" s="13" t="s">
        <v>19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158</v>
      </c>
      <c r="B7" s="9">
        <v>80</v>
      </c>
      <c r="C7" s="9">
        <v>1</v>
      </c>
      <c r="D7" s="9">
        <v>90</v>
      </c>
      <c r="E7" s="9">
        <v>1</v>
      </c>
      <c r="F7" s="9">
        <v>93</v>
      </c>
      <c r="G7" s="9">
        <v>1</v>
      </c>
      <c r="H7" s="9">
        <v>95</v>
      </c>
      <c r="I7" s="9">
        <v>1</v>
      </c>
      <c r="J7" s="9"/>
      <c r="K7" s="10">
        <f>95*(B7*C7+D7*E7+F7*G7+H7*I7)/((C7+E7+G7+I7)*100)+J7</f>
        <v>85.025000000000006</v>
      </c>
    </row>
    <row r="8" spans="1:11" ht="15.75">
      <c r="A8" s="3" t="s">
        <v>157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4">
        <v>1</v>
      </c>
      <c r="J8" s="4"/>
      <c r="K8" s="5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>
      <c r="A11" s="6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5">
        <f>AVERAGE(K7:K8)</f>
        <v>85.025000000000006</v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 t="s">
        <v>13</v>
      </c>
      <c r="B13" s="4" t="s">
        <v>22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sortState xmlns:xlrd2="http://schemas.microsoft.com/office/spreadsheetml/2017/richdata2" ref="A7:K8">
    <sortCondition descending="1" ref="K7:K8"/>
  </sortState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12"/>
  <sheetViews>
    <sheetView workbookViewId="0">
      <selection activeCell="M7" sqref="M7"/>
    </sheetView>
  </sheetViews>
  <sheetFormatPr defaultRowHeight="15"/>
  <cols>
    <col min="1" max="1" width="47" customWidth="1"/>
    <col min="13" max="13" width="15" customWidth="1"/>
  </cols>
  <sheetData>
    <row r="2" spans="1:13">
      <c r="A2" s="11" t="s">
        <v>159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5" spans="1:13" ht="129.94999999999999" customHeight="1">
      <c r="A5" s="13" t="s">
        <v>2</v>
      </c>
      <c r="B5" s="13" t="s">
        <v>5</v>
      </c>
      <c r="C5" s="14"/>
      <c r="D5" s="13" t="s">
        <v>6</v>
      </c>
      <c r="E5" s="14"/>
      <c r="F5" s="13" t="s">
        <v>3</v>
      </c>
      <c r="G5" s="14"/>
      <c r="H5" s="13" t="s">
        <v>153</v>
      </c>
      <c r="I5" s="14"/>
      <c r="J5" s="13" t="s">
        <v>154</v>
      </c>
      <c r="K5" s="14"/>
      <c r="L5" s="13" t="s">
        <v>7</v>
      </c>
      <c r="M5" s="13" t="s">
        <v>8</v>
      </c>
    </row>
    <row r="6" spans="1:13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5"/>
      <c r="M6" s="15"/>
    </row>
    <row r="7" spans="1:13" ht="15.75">
      <c r="A7" s="3" t="s">
        <v>160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4">
        <v>1</v>
      </c>
      <c r="J7" s="4"/>
      <c r="K7" s="4">
        <v>1</v>
      </c>
      <c r="L7" s="4"/>
      <c r="M7" s="5"/>
    </row>
    <row r="8" spans="1:13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 t="e">
        <f>AVERAGE(M7:M7)</f>
        <v>#DIV/0!</v>
      </c>
    </row>
    <row r="11" spans="1:13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  <c r="L12" s="4"/>
      <c r="M12" s="4"/>
    </row>
  </sheetData>
  <mergeCells count="9">
    <mergeCell ref="M5:M6"/>
    <mergeCell ref="A2:M2"/>
    <mergeCell ref="L5:L6"/>
    <mergeCell ref="A5:A6"/>
    <mergeCell ref="J5:K5"/>
    <mergeCell ref="B5:C5"/>
    <mergeCell ref="F5:G5"/>
    <mergeCell ref="D5:E5"/>
    <mergeCell ref="H5:I5"/>
  </mergeCell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G12"/>
  <sheetViews>
    <sheetView workbookViewId="0"/>
  </sheetViews>
  <sheetFormatPr defaultRowHeight="15"/>
  <cols>
    <col min="1" max="1" width="47" customWidth="1"/>
    <col min="7" max="7" width="15" customWidth="1"/>
  </cols>
  <sheetData>
    <row r="2" spans="1:7">
      <c r="A2" s="11" t="s">
        <v>161</v>
      </c>
      <c r="B2" s="12"/>
      <c r="C2" s="12"/>
      <c r="D2" s="12"/>
      <c r="E2" s="12"/>
      <c r="F2" s="12"/>
      <c r="G2" s="12"/>
    </row>
    <row r="5" spans="1:7" ht="129.94999999999999" customHeight="1">
      <c r="A5" s="13" t="s">
        <v>2</v>
      </c>
      <c r="B5" s="13" t="s">
        <v>162</v>
      </c>
      <c r="C5" s="14"/>
      <c r="D5" s="13" t="s">
        <v>163</v>
      </c>
      <c r="E5" s="14"/>
      <c r="F5" s="13" t="s">
        <v>7</v>
      </c>
      <c r="G5" s="13" t="s">
        <v>8</v>
      </c>
    </row>
    <row r="6" spans="1:7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5"/>
      <c r="G6" s="15"/>
    </row>
    <row r="7" spans="1:7" ht="15.75">
      <c r="A7" s="3" t="s">
        <v>164</v>
      </c>
      <c r="B7" s="4">
        <v>82</v>
      </c>
      <c r="C7" s="4">
        <v>1</v>
      </c>
      <c r="D7" s="4">
        <v>95</v>
      </c>
      <c r="E7" s="4">
        <v>1</v>
      </c>
      <c r="F7" s="4"/>
      <c r="G7" s="5">
        <f>95*(B7*C7+D7*E7)/((C7+E7)*100)+F7</f>
        <v>84.075000000000003</v>
      </c>
    </row>
    <row r="8" spans="1:7" ht="15.75">
      <c r="A8" s="3"/>
      <c r="B8" s="4"/>
      <c r="C8" s="4"/>
      <c r="D8" s="4"/>
      <c r="E8" s="4"/>
      <c r="F8" s="4"/>
      <c r="G8" s="4"/>
    </row>
    <row r="9" spans="1:7" ht="15.75">
      <c r="A9" s="3"/>
      <c r="B9" s="4"/>
      <c r="C9" s="4"/>
      <c r="D9" s="4"/>
      <c r="E9" s="4"/>
      <c r="F9" s="4"/>
      <c r="G9" s="4"/>
    </row>
    <row r="10" spans="1:7" ht="15.75">
      <c r="A10" s="6" t="s">
        <v>12</v>
      </c>
      <c r="B10" s="4"/>
      <c r="C10" s="4"/>
      <c r="D10" s="4"/>
      <c r="E10" s="4"/>
      <c r="F10" s="4"/>
      <c r="G10" s="5">
        <f>AVERAGE(G7:G7)</f>
        <v>84.075000000000003</v>
      </c>
    </row>
    <row r="11" spans="1:7" ht="15.75">
      <c r="A11" s="3"/>
      <c r="B11" s="4"/>
      <c r="C11" s="4"/>
      <c r="D11" s="4"/>
      <c r="E11" s="4"/>
      <c r="F11" s="4"/>
      <c r="G11" s="4"/>
    </row>
    <row r="12" spans="1:7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</row>
  </sheetData>
  <mergeCells count="6">
    <mergeCell ref="A5:A6"/>
    <mergeCell ref="G5:G6"/>
    <mergeCell ref="B5:C5"/>
    <mergeCell ref="D5:E5"/>
    <mergeCell ref="A2:G2"/>
    <mergeCell ref="F5:F6"/>
  </mergeCells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K13"/>
  <sheetViews>
    <sheetView workbookViewId="0">
      <selection activeCell="I11" sqref="I11"/>
    </sheetView>
  </sheetViews>
  <sheetFormatPr defaultRowHeight="15"/>
  <cols>
    <col min="1" max="1" width="47" customWidth="1"/>
    <col min="11" max="11" width="15" customWidth="1"/>
  </cols>
  <sheetData>
    <row r="2" spans="1:11">
      <c r="A2" s="11" t="s">
        <v>165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16</v>
      </c>
      <c r="C5" s="14"/>
      <c r="D5" s="13" t="s">
        <v>17</v>
      </c>
      <c r="E5" s="14"/>
      <c r="F5" s="13" t="s">
        <v>18</v>
      </c>
      <c r="G5" s="14"/>
      <c r="H5" s="13" t="s">
        <v>19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167</v>
      </c>
      <c r="B7" s="9">
        <v>80</v>
      </c>
      <c r="C7" s="9">
        <v>1</v>
      </c>
      <c r="D7" s="9">
        <v>90</v>
      </c>
      <c r="E7" s="9">
        <v>1</v>
      </c>
      <c r="F7" s="9">
        <v>80</v>
      </c>
      <c r="G7" s="9">
        <v>1</v>
      </c>
      <c r="H7" s="9">
        <v>90</v>
      </c>
      <c r="I7" s="9">
        <v>1</v>
      </c>
      <c r="J7" s="9"/>
      <c r="K7" s="10">
        <f>95*(B7*C7+D7*E7+F7*G7+H7*I7)/((C7+E7+G7+I7)*100)+J7</f>
        <v>80.75</v>
      </c>
    </row>
    <row r="8" spans="1:11" ht="15.75">
      <c r="A8" s="3" t="s">
        <v>166</v>
      </c>
      <c r="B8" s="4">
        <v>80</v>
      </c>
      <c r="C8" s="4">
        <v>1</v>
      </c>
      <c r="D8" s="4">
        <v>70</v>
      </c>
      <c r="E8" s="4">
        <v>1</v>
      </c>
      <c r="F8" s="4">
        <v>70</v>
      </c>
      <c r="G8" s="4">
        <v>1</v>
      </c>
      <c r="H8" s="4">
        <v>70</v>
      </c>
      <c r="I8" s="4">
        <v>1</v>
      </c>
      <c r="J8" s="4"/>
      <c r="K8" s="5">
        <f>95*(B8*C8+D8*E8+F8*G8+H8*I8)/((C8+E8+G8+I8)*100)+J8</f>
        <v>68.875</v>
      </c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>
      <c r="A11" s="6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5">
        <f>AVERAGE(K7:K8)</f>
        <v>74.8125</v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 t="s">
        <v>13</v>
      </c>
      <c r="B13" s="4" t="s">
        <v>22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sortState xmlns:xlrd2="http://schemas.microsoft.com/office/spreadsheetml/2017/richdata2" ref="A7:K8">
    <sortCondition descending="1" ref="K7:K8"/>
  </sortState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2"/>
  <sheetViews>
    <sheetView workbookViewId="0">
      <selection activeCell="K7" sqref="K7"/>
    </sheetView>
  </sheetViews>
  <sheetFormatPr defaultRowHeight="15"/>
  <cols>
    <col min="1" max="1" width="47" customWidth="1"/>
    <col min="11" max="11" width="15" customWidth="1"/>
  </cols>
  <sheetData>
    <row r="2" spans="1:11">
      <c r="A2" s="11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24</v>
      </c>
      <c r="C5" s="14"/>
      <c r="D5" s="13" t="s">
        <v>25</v>
      </c>
      <c r="E5" s="14"/>
      <c r="F5" s="13" t="s">
        <v>26</v>
      </c>
      <c r="G5" s="14"/>
      <c r="H5" s="13" t="s">
        <v>27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3" t="s">
        <v>28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4">
        <v>1</v>
      </c>
      <c r="J7" s="4"/>
      <c r="K7" s="5"/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 t="e">
        <f>AVERAGE(K7:K7)</f>
        <v>#DIV/0!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12"/>
  <sheetViews>
    <sheetView workbookViewId="0"/>
  </sheetViews>
  <sheetFormatPr defaultRowHeight="15"/>
  <cols>
    <col min="1" max="1" width="47" customWidth="1"/>
    <col min="11" max="11" width="15" customWidth="1"/>
  </cols>
  <sheetData>
    <row r="2" spans="1:11">
      <c r="A2" s="11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16</v>
      </c>
      <c r="C5" s="14"/>
      <c r="D5" s="13" t="s">
        <v>17</v>
      </c>
      <c r="E5" s="14"/>
      <c r="F5" s="13" t="s">
        <v>18</v>
      </c>
      <c r="G5" s="14"/>
      <c r="H5" s="13" t="s">
        <v>19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3" t="s">
        <v>30</v>
      </c>
      <c r="B7" s="4">
        <v>61</v>
      </c>
      <c r="C7" s="4">
        <v>1</v>
      </c>
      <c r="D7" s="4">
        <v>70</v>
      </c>
      <c r="E7" s="4">
        <v>1</v>
      </c>
      <c r="F7" s="4">
        <v>60</v>
      </c>
      <c r="G7" s="4">
        <v>1</v>
      </c>
      <c r="H7" s="4">
        <v>60</v>
      </c>
      <c r="I7" s="4">
        <v>1</v>
      </c>
      <c r="J7" s="4"/>
      <c r="K7" s="5">
        <f>95*(B7*C7+D7*E7+F7*G7+H7*I7)/((C7+E7+G7+I7)*100)+J7</f>
        <v>59.612499999999997</v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59.612499999999997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7"/>
  <sheetViews>
    <sheetView tabSelected="1" topLeftCell="A4" workbookViewId="0">
      <selection activeCell="H9" sqref="H9"/>
    </sheetView>
  </sheetViews>
  <sheetFormatPr defaultRowHeight="15"/>
  <cols>
    <col min="1" max="1" width="47" customWidth="1"/>
    <col min="9" max="9" width="15" customWidth="1"/>
  </cols>
  <sheetData>
    <row r="2" spans="1:9">
      <c r="A2" s="11" t="s">
        <v>31</v>
      </c>
      <c r="B2" s="12"/>
      <c r="C2" s="12"/>
      <c r="D2" s="12"/>
      <c r="E2" s="12"/>
      <c r="F2" s="12"/>
      <c r="G2" s="12"/>
      <c r="H2" s="12"/>
      <c r="I2" s="12"/>
    </row>
    <row r="5" spans="1:9" ht="129.94999999999999" customHeight="1">
      <c r="A5" s="13" t="s">
        <v>2</v>
      </c>
      <c r="B5" s="13" t="s">
        <v>32</v>
      </c>
      <c r="C5" s="14"/>
      <c r="D5" s="13" t="s">
        <v>33</v>
      </c>
      <c r="E5" s="14"/>
      <c r="F5" s="13" t="s">
        <v>34</v>
      </c>
      <c r="G5" s="14"/>
      <c r="H5" s="13" t="s">
        <v>7</v>
      </c>
      <c r="I5" s="13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36</v>
      </c>
      <c r="B7" s="9">
        <v>92</v>
      </c>
      <c r="C7" s="9">
        <v>1</v>
      </c>
      <c r="D7" s="9">
        <v>95</v>
      </c>
      <c r="E7" s="9">
        <v>1</v>
      </c>
      <c r="F7" s="9">
        <v>93</v>
      </c>
      <c r="G7" s="9">
        <v>1</v>
      </c>
      <c r="H7" s="9">
        <v>5</v>
      </c>
      <c r="I7" s="10">
        <f>95*(B7*C7+D7*E7+F7*G7)/((C7+E7+G7)*100)+H7</f>
        <v>93.666666666666671</v>
      </c>
    </row>
    <row r="8" spans="1:9" ht="15.75">
      <c r="A8" s="8" t="s">
        <v>38</v>
      </c>
      <c r="B8" s="9">
        <v>95</v>
      </c>
      <c r="C8" s="9">
        <v>1</v>
      </c>
      <c r="D8" s="9">
        <v>93</v>
      </c>
      <c r="E8" s="9">
        <v>1</v>
      </c>
      <c r="F8" s="9">
        <v>94</v>
      </c>
      <c r="G8" s="9">
        <v>1</v>
      </c>
      <c r="H8" s="9">
        <v>4</v>
      </c>
      <c r="I8" s="10">
        <f>95*(B8*C8+D8*E8+F8*G8)/((C8+E8+G8)*100)+H8</f>
        <v>93.3</v>
      </c>
    </row>
    <row r="9" spans="1:9" ht="15.75">
      <c r="A9" s="3" t="s">
        <v>37</v>
      </c>
      <c r="B9" s="4">
        <v>95</v>
      </c>
      <c r="C9" s="4">
        <v>1</v>
      </c>
      <c r="D9" s="4">
        <v>95</v>
      </c>
      <c r="E9" s="4">
        <v>1</v>
      </c>
      <c r="F9" s="4">
        <v>91</v>
      </c>
      <c r="G9" s="4">
        <v>1</v>
      </c>
      <c r="H9" s="4"/>
      <c r="I9" s="5">
        <f>95*(B9*C9+D9*E9+F9*G9)/((C9+E9+G9)*100)+H9</f>
        <v>88.983333333333334</v>
      </c>
    </row>
    <row r="10" spans="1:9" ht="15.75">
      <c r="A10" s="3" t="s">
        <v>35</v>
      </c>
      <c r="B10" s="4">
        <v>92</v>
      </c>
      <c r="C10" s="4">
        <v>1</v>
      </c>
      <c r="D10" s="4">
        <v>92</v>
      </c>
      <c r="E10" s="4">
        <v>1</v>
      </c>
      <c r="F10" s="4">
        <v>85</v>
      </c>
      <c r="G10" s="4">
        <v>1</v>
      </c>
      <c r="H10" s="4"/>
      <c r="I10" s="5">
        <f>95*(B10*C10+D10*E10+F10*G10)/((C10+E10+G10)*100)+H10</f>
        <v>85.183333333333337</v>
      </c>
    </row>
    <row r="11" spans="1:9" ht="15.75">
      <c r="A11" s="3" t="s">
        <v>39</v>
      </c>
      <c r="B11" s="4">
        <v>91</v>
      </c>
      <c r="C11" s="4">
        <v>1</v>
      </c>
      <c r="D11" s="4">
        <v>91</v>
      </c>
      <c r="E11" s="4">
        <v>1</v>
      </c>
      <c r="F11" s="4">
        <v>84</v>
      </c>
      <c r="G11" s="4">
        <v>1</v>
      </c>
      <c r="H11" s="4"/>
      <c r="I11" s="5">
        <f>95*(B11*C11+D11*E11+F11*G11)/((C11+E11+G11)*100)+H11</f>
        <v>84.233333333333334</v>
      </c>
    </row>
    <row r="12" spans="1:9" ht="15.75">
      <c r="A12" s="3" t="s">
        <v>40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5"/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6" t="s">
        <v>12</v>
      </c>
      <c r="B15" s="4"/>
      <c r="C15" s="4"/>
      <c r="D15" s="4"/>
      <c r="E15" s="4"/>
      <c r="F15" s="4"/>
      <c r="G15" s="4"/>
      <c r="H15" s="4"/>
      <c r="I15" s="5">
        <f>AVERAGE(I7:I12)</f>
        <v>89.073333333333338</v>
      </c>
    </row>
    <row r="16" spans="1:9" ht="15.75">
      <c r="A16" s="3"/>
      <c r="B16" s="4"/>
      <c r="C16" s="4"/>
      <c r="D16" s="4"/>
      <c r="E16" s="4"/>
      <c r="F16" s="4"/>
      <c r="G16" s="4"/>
      <c r="H16" s="4"/>
      <c r="I16" s="4"/>
    </row>
    <row r="17" spans="1:9" ht="15.75">
      <c r="A17" s="3" t="s">
        <v>13</v>
      </c>
      <c r="B17" s="4" t="s">
        <v>41</v>
      </c>
      <c r="C17" s="4">
        <f>B17*0.4</f>
        <v>2.4000000000000004</v>
      </c>
      <c r="D17" s="4"/>
      <c r="E17" s="4"/>
      <c r="F17" s="4"/>
      <c r="G17" s="4"/>
      <c r="H17" s="4"/>
      <c r="I17" s="4"/>
    </row>
  </sheetData>
  <sortState xmlns:xlrd2="http://schemas.microsoft.com/office/spreadsheetml/2017/richdata2" ref="A7:I11">
    <sortCondition descending="1" ref="I7:I11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18"/>
  <sheetViews>
    <sheetView topLeftCell="A4" workbookViewId="0">
      <selection activeCell="J10" sqref="J10"/>
    </sheetView>
  </sheetViews>
  <sheetFormatPr defaultRowHeight="15"/>
  <cols>
    <col min="1" max="1" width="47" customWidth="1"/>
    <col min="11" max="11" width="15" customWidth="1"/>
  </cols>
  <sheetData>
    <row r="2" spans="1:11">
      <c r="A2" s="11" t="s">
        <v>42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19</v>
      </c>
      <c r="C5" s="14"/>
      <c r="D5" s="13" t="s">
        <v>43</v>
      </c>
      <c r="E5" s="14"/>
      <c r="F5" s="13" t="s">
        <v>44</v>
      </c>
      <c r="G5" s="14"/>
      <c r="H5" s="13" t="s">
        <v>45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8" t="s">
        <v>48</v>
      </c>
      <c r="B7" s="9">
        <v>97</v>
      </c>
      <c r="C7" s="9">
        <v>1</v>
      </c>
      <c r="D7" s="9">
        <v>92</v>
      </c>
      <c r="E7" s="9">
        <v>1</v>
      </c>
      <c r="F7" s="9">
        <v>98</v>
      </c>
      <c r="G7" s="9">
        <v>1</v>
      </c>
      <c r="H7" s="9">
        <v>100</v>
      </c>
      <c r="I7" s="9">
        <v>1</v>
      </c>
      <c r="J7" s="9">
        <v>3</v>
      </c>
      <c r="K7" s="10">
        <f t="shared" ref="K7:K12" si="0">95*(B7*C7+D7*E7+F7*G7+H7*I7)/((C7+E7+G7+I7)*100)+J7</f>
        <v>94.912499999999994</v>
      </c>
    </row>
    <row r="8" spans="1:11" ht="15.75">
      <c r="A8" s="8" t="s">
        <v>49</v>
      </c>
      <c r="B8" s="9">
        <v>95</v>
      </c>
      <c r="C8" s="9">
        <v>1</v>
      </c>
      <c r="D8" s="9">
        <v>90</v>
      </c>
      <c r="E8" s="9">
        <v>1</v>
      </c>
      <c r="F8" s="9">
        <v>96</v>
      </c>
      <c r="G8" s="9">
        <v>1</v>
      </c>
      <c r="H8" s="9">
        <v>98</v>
      </c>
      <c r="I8" s="9">
        <v>1</v>
      </c>
      <c r="J8" s="9">
        <v>2</v>
      </c>
      <c r="K8" s="10">
        <f t="shared" si="0"/>
        <v>92.012500000000003</v>
      </c>
    </row>
    <row r="9" spans="1:11" ht="15.75">
      <c r="A9" s="3" t="s">
        <v>51</v>
      </c>
      <c r="B9" s="4">
        <v>97</v>
      </c>
      <c r="C9" s="4">
        <v>1</v>
      </c>
      <c r="D9" s="4">
        <v>88</v>
      </c>
      <c r="E9" s="4">
        <v>1</v>
      </c>
      <c r="F9" s="4">
        <v>96</v>
      </c>
      <c r="G9" s="4">
        <v>1</v>
      </c>
      <c r="H9" s="4">
        <v>98</v>
      </c>
      <c r="I9" s="4">
        <v>1</v>
      </c>
      <c r="J9" s="4">
        <v>1</v>
      </c>
      <c r="K9" s="5">
        <f t="shared" si="0"/>
        <v>91.012500000000003</v>
      </c>
    </row>
    <row r="10" spans="1:11" ht="15.75">
      <c r="A10" s="3" t="s">
        <v>50</v>
      </c>
      <c r="B10" s="4">
        <v>92</v>
      </c>
      <c r="C10" s="4">
        <v>1</v>
      </c>
      <c r="D10" s="4">
        <v>92</v>
      </c>
      <c r="E10" s="4">
        <v>1</v>
      </c>
      <c r="F10" s="4">
        <v>90</v>
      </c>
      <c r="G10" s="4">
        <v>1</v>
      </c>
      <c r="H10" s="4">
        <v>80</v>
      </c>
      <c r="I10" s="4">
        <v>1</v>
      </c>
      <c r="J10" s="4"/>
      <c r="K10" s="5">
        <f t="shared" si="0"/>
        <v>84.075000000000003</v>
      </c>
    </row>
    <row r="11" spans="1:11" ht="15.75">
      <c r="A11" s="3" t="s">
        <v>46</v>
      </c>
      <c r="B11" s="4">
        <v>77</v>
      </c>
      <c r="C11" s="4">
        <v>1</v>
      </c>
      <c r="D11" s="4">
        <v>88</v>
      </c>
      <c r="E11" s="4">
        <v>1</v>
      </c>
      <c r="F11" s="4">
        <v>89</v>
      </c>
      <c r="G11" s="4">
        <v>1</v>
      </c>
      <c r="H11" s="4">
        <v>80</v>
      </c>
      <c r="I11" s="4">
        <v>1</v>
      </c>
      <c r="J11" s="4"/>
      <c r="K11" s="5">
        <f t="shared" si="0"/>
        <v>79.325000000000003</v>
      </c>
    </row>
    <row r="12" spans="1:11" ht="15.75">
      <c r="A12" s="3" t="s">
        <v>47</v>
      </c>
      <c r="B12" s="4">
        <v>69</v>
      </c>
      <c r="C12" s="4">
        <v>1</v>
      </c>
      <c r="D12" s="4">
        <v>89</v>
      </c>
      <c r="E12" s="4">
        <v>1</v>
      </c>
      <c r="F12" s="4">
        <v>75</v>
      </c>
      <c r="G12" s="4">
        <v>1</v>
      </c>
      <c r="H12" s="4">
        <v>70</v>
      </c>
      <c r="I12" s="4">
        <v>1</v>
      </c>
      <c r="J12" s="4"/>
      <c r="K12" s="5">
        <f t="shared" si="0"/>
        <v>71.962500000000006</v>
      </c>
    </row>
    <row r="13" spans="1:11" ht="15.75">
      <c r="A13" s="3" t="s">
        <v>52</v>
      </c>
      <c r="B13" s="4"/>
      <c r="C13" s="4">
        <v>1</v>
      </c>
      <c r="D13" s="4"/>
      <c r="E13" s="4">
        <v>1</v>
      </c>
      <c r="F13" s="4"/>
      <c r="G13" s="4">
        <v>1</v>
      </c>
      <c r="H13" s="4"/>
      <c r="I13" s="4">
        <v>1</v>
      </c>
      <c r="J13" s="4"/>
      <c r="K13" s="5"/>
    </row>
    <row r="14" spans="1:11" ht="15.7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.7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.75">
      <c r="A16" s="6" t="s">
        <v>12</v>
      </c>
      <c r="B16" s="4"/>
      <c r="C16" s="4"/>
      <c r="D16" s="4"/>
      <c r="E16" s="4"/>
      <c r="F16" s="4"/>
      <c r="G16" s="4"/>
      <c r="H16" s="4"/>
      <c r="I16" s="4"/>
      <c r="J16" s="4"/>
      <c r="K16" s="5">
        <f>AVERAGE(K7:K13)</f>
        <v>85.55</v>
      </c>
    </row>
    <row r="17" spans="1:11" ht="15.7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5.75">
      <c r="A18" s="3" t="s">
        <v>13</v>
      </c>
      <c r="B18" s="4" t="s">
        <v>53</v>
      </c>
      <c r="C18" s="4">
        <f>B18*0.4</f>
        <v>2.8000000000000003</v>
      </c>
      <c r="D18" s="4"/>
      <c r="E18" s="4"/>
      <c r="F18" s="4"/>
      <c r="G18" s="4"/>
      <c r="H18" s="4"/>
      <c r="I18" s="4"/>
      <c r="J18" s="4"/>
      <c r="K18" s="4"/>
    </row>
  </sheetData>
  <sortState xmlns:xlrd2="http://schemas.microsoft.com/office/spreadsheetml/2017/richdata2" ref="A7:K12">
    <sortCondition descending="1" ref="K7:K12"/>
  </sortState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16"/>
  <sheetViews>
    <sheetView topLeftCell="A4" workbookViewId="0">
      <selection activeCell="I7" sqref="A7:I8"/>
    </sheetView>
  </sheetViews>
  <sheetFormatPr defaultRowHeight="15"/>
  <cols>
    <col min="1" max="1" width="47" customWidth="1"/>
    <col min="9" max="9" width="15" customWidth="1"/>
  </cols>
  <sheetData>
    <row r="2" spans="1:9">
      <c r="A2" s="11" t="s">
        <v>54</v>
      </c>
      <c r="B2" s="12"/>
      <c r="C2" s="12"/>
      <c r="D2" s="12"/>
      <c r="E2" s="12"/>
      <c r="F2" s="12"/>
      <c r="G2" s="12"/>
      <c r="H2" s="12"/>
      <c r="I2" s="12"/>
    </row>
    <row r="5" spans="1:9" ht="129.94999999999999" customHeight="1">
      <c r="A5" s="13" t="s">
        <v>2</v>
      </c>
      <c r="B5" s="13" t="s">
        <v>55</v>
      </c>
      <c r="C5" s="14"/>
      <c r="D5" s="13" t="s">
        <v>56</v>
      </c>
      <c r="E5" s="14"/>
      <c r="F5" s="13" t="s">
        <v>57</v>
      </c>
      <c r="G5" s="14"/>
      <c r="H5" s="13" t="s">
        <v>7</v>
      </c>
      <c r="I5" s="13" t="s">
        <v>8</v>
      </c>
    </row>
    <row r="6" spans="1:9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5"/>
      <c r="I6" s="15"/>
    </row>
    <row r="7" spans="1:9" ht="15.75">
      <c r="A7" s="8" t="s">
        <v>60</v>
      </c>
      <c r="B7" s="9">
        <v>86</v>
      </c>
      <c r="C7" s="9">
        <v>1</v>
      </c>
      <c r="D7" s="9">
        <v>94</v>
      </c>
      <c r="E7" s="9">
        <v>1</v>
      </c>
      <c r="F7" s="9">
        <v>98</v>
      </c>
      <c r="G7" s="9">
        <v>1</v>
      </c>
      <c r="H7" s="9"/>
      <c r="I7" s="10">
        <f>95*(B7*C7+D7*E7+F7*G7)/((C7+E7+G7)*100)+H7</f>
        <v>88.033333333333331</v>
      </c>
    </row>
    <row r="8" spans="1:9" ht="15.75">
      <c r="A8" s="8" t="s">
        <v>62</v>
      </c>
      <c r="B8" s="9">
        <v>73</v>
      </c>
      <c r="C8" s="9">
        <v>1</v>
      </c>
      <c r="D8" s="9">
        <v>90</v>
      </c>
      <c r="E8" s="9">
        <v>1</v>
      </c>
      <c r="F8" s="9">
        <v>96</v>
      </c>
      <c r="G8" s="9">
        <v>1</v>
      </c>
      <c r="H8" s="9"/>
      <c r="I8" s="10">
        <f>95*(B8*C8+D8*E8+F8*G8)/((C8+E8+G8)*100)+H8</f>
        <v>82.016666666666666</v>
      </c>
    </row>
    <row r="9" spans="1:9" ht="15.75">
      <c r="A9" s="3" t="s">
        <v>58</v>
      </c>
      <c r="B9" s="4">
        <v>81</v>
      </c>
      <c r="C9" s="4">
        <v>1</v>
      </c>
      <c r="D9" s="4">
        <v>71</v>
      </c>
      <c r="E9" s="4">
        <v>1</v>
      </c>
      <c r="F9" s="4">
        <v>76</v>
      </c>
      <c r="G9" s="4">
        <v>1</v>
      </c>
      <c r="H9" s="4"/>
      <c r="I9" s="5">
        <f>95*(B9*C9+D9*E9+F9*G9)/((C9+E9+G9)*100)+H9</f>
        <v>72.2</v>
      </c>
    </row>
    <row r="10" spans="1:9" ht="15.75">
      <c r="A10" s="3" t="s">
        <v>59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/>
    </row>
    <row r="11" spans="1:9" ht="15.75">
      <c r="A11" s="3" t="s">
        <v>61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/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6" t="s">
        <v>12</v>
      </c>
      <c r="B14" s="4"/>
      <c r="C14" s="4"/>
      <c r="D14" s="4"/>
      <c r="E14" s="4"/>
      <c r="F14" s="4"/>
      <c r="G14" s="4"/>
      <c r="H14" s="4"/>
      <c r="I14" s="5">
        <f>AVERAGE(I7:I11)</f>
        <v>80.75</v>
      </c>
    </row>
    <row r="15" spans="1:9" ht="15.75">
      <c r="A15" s="3"/>
      <c r="B15" s="4"/>
      <c r="C15" s="4"/>
      <c r="D15" s="4"/>
      <c r="E15" s="4"/>
      <c r="F15" s="4"/>
      <c r="G15" s="4"/>
      <c r="H15" s="4"/>
      <c r="I15" s="4"/>
    </row>
    <row r="16" spans="1:9" ht="15.75">
      <c r="A16" s="3" t="s">
        <v>13</v>
      </c>
      <c r="B16" s="4" t="s">
        <v>63</v>
      </c>
      <c r="C16" s="4">
        <f>B16*0.4</f>
        <v>2</v>
      </c>
      <c r="D16" s="4"/>
      <c r="E16" s="4"/>
      <c r="F16" s="4"/>
      <c r="G16" s="4"/>
      <c r="H16" s="4"/>
      <c r="I16" s="4"/>
    </row>
  </sheetData>
  <sortState xmlns:xlrd2="http://schemas.microsoft.com/office/spreadsheetml/2017/richdata2" ref="A7:I11">
    <sortCondition descending="1" ref="I7:I11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12"/>
  <sheetViews>
    <sheetView workbookViewId="0"/>
  </sheetViews>
  <sheetFormatPr defaultRowHeight="15"/>
  <cols>
    <col min="1" max="1" width="47" customWidth="1"/>
    <col min="11" max="11" width="15" customWidth="1"/>
  </cols>
  <sheetData>
    <row r="2" spans="1:11">
      <c r="A2" s="11" t="s">
        <v>64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13" t="s">
        <v>2</v>
      </c>
      <c r="B5" s="13" t="s">
        <v>19</v>
      </c>
      <c r="C5" s="14"/>
      <c r="D5" s="13" t="s">
        <v>43</v>
      </c>
      <c r="E5" s="14"/>
      <c r="F5" s="13" t="s">
        <v>44</v>
      </c>
      <c r="G5" s="14"/>
      <c r="H5" s="13" t="s">
        <v>45</v>
      </c>
      <c r="I5" s="14"/>
      <c r="J5" s="13" t="s">
        <v>7</v>
      </c>
      <c r="K5" s="13" t="s">
        <v>8</v>
      </c>
    </row>
    <row r="6" spans="1:11" ht="15.95" customHeight="1">
      <c r="A6" s="15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5"/>
      <c r="K6" s="15"/>
    </row>
    <row r="7" spans="1:11" ht="15.75">
      <c r="A7" s="3" t="s">
        <v>65</v>
      </c>
      <c r="B7" s="4">
        <v>80</v>
      </c>
      <c r="C7" s="4">
        <v>1</v>
      </c>
      <c r="D7" s="4">
        <v>91</v>
      </c>
      <c r="E7" s="4">
        <v>1</v>
      </c>
      <c r="F7" s="4">
        <v>83</v>
      </c>
      <c r="G7" s="4">
        <v>1</v>
      </c>
      <c r="H7" s="4">
        <v>96</v>
      </c>
      <c r="I7" s="4">
        <v>1</v>
      </c>
      <c r="J7" s="4"/>
      <c r="K7" s="5">
        <f>95*(B7*C7+D7*E7+F7*G7+H7*I7)/((C7+E7+G7+I7)*100)+J7</f>
        <v>83.125</v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83.125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34</vt:i4>
      </vt:variant>
    </vt:vector>
  </HeadingPairs>
  <TitlesOfParts>
    <vt:vector size="34" baseType="lpstr">
      <vt:lpstr>Середній бал</vt:lpstr>
      <vt:lpstr>ЕК-21</vt:lpstr>
      <vt:lpstr>ЕК-22</vt:lpstr>
      <vt:lpstr>ЕК-23м</vt:lpstr>
      <vt:lpstr>ЕК-23ск</vt:lpstr>
      <vt:lpstr>КН-21</vt:lpstr>
      <vt:lpstr>КН-22</vt:lpstr>
      <vt:lpstr>КН-23</vt:lpstr>
      <vt:lpstr>КН-23ск</vt:lpstr>
      <vt:lpstr>МАР-21</vt:lpstr>
      <vt:lpstr>МАР-22</vt:lpstr>
      <vt:lpstr>МВС-21</vt:lpstr>
      <vt:lpstr>МВС-22</vt:lpstr>
      <vt:lpstr>МВС-23</vt:lpstr>
      <vt:lpstr>МЕВ-22</vt:lpstr>
      <vt:lpstr>МЕВ-23</vt:lpstr>
      <vt:lpstr>МН-22</vt:lpstr>
      <vt:lpstr>МН-23</vt:lpstr>
      <vt:lpstr>МН-23м</vt:lpstr>
      <vt:lpstr>МН-23ск</vt:lpstr>
      <vt:lpstr>МСД-23</vt:lpstr>
      <vt:lpstr>ОіОп-21</vt:lpstr>
      <vt:lpstr>ОіОп-22</vt:lpstr>
      <vt:lpstr>ОіОп-23м</vt:lpstr>
      <vt:lpstr>ОіОп-23мб</vt:lpstr>
      <vt:lpstr>ПТ-23</vt:lpstr>
      <vt:lpstr>ПТ-23ск</vt:lpstr>
      <vt:lpstr>ПТБД-21</vt:lpstr>
      <vt:lpstr>ПТБД-22</vt:lpstr>
      <vt:lpstr>ФБС-21</vt:lpstr>
      <vt:lpstr>ФБС-22</vt:lpstr>
      <vt:lpstr>ФБС-23-2ск</vt:lpstr>
      <vt:lpstr>ФБС-23м</vt:lpstr>
      <vt:lpstr>ФБС-23ск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CSK</cp:lastModifiedBy>
  <dcterms:created xsi:type="dcterms:W3CDTF">2024-07-04T14:24:48Z</dcterms:created>
  <dcterms:modified xsi:type="dcterms:W3CDTF">2024-07-22T09:54:39Z</dcterms:modified>
</cp:coreProperties>
</file>