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4-2025\стипендіальна комісія\літо\"/>
    </mc:Choice>
  </mc:AlternateContent>
  <xr:revisionPtr revIDLastSave="0" documentId="13_ncr:1_{B2F528D2-47D6-4DDB-A68B-31A7A4912DB3}" xr6:coauthVersionLast="47" xr6:coauthVersionMax="47" xr10:uidLastSave="{00000000-0000-0000-0000-000000000000}"/>
  <bookViews>
    <workbookView xWindow="-120" yWindow="-120" windowWidth="20730" windowHeight="11160" tabRatio="773" activeTab="7" xr2:uid="{00000000-000D-0000-FFFF-FFFF00000000}"/>
  </bookViews>
  <sheets>
    <sheet name="Середній бал" sheetId="1" r:id="rId1"/>
    <sheet name="АВ-21" sheetId="2" r:id="rId2"/>
    <sheet name="АВ-22ск" sheetId="3" r:id="rId3"/>
    <sheet name="ЕПА-21" sheetId="4" r:id="rId4"/>
    <sheet name="ЕПА-22ск" sheetId="5" r:id="rId5"/>
    <sheet name="МО-21" sheetId="6" r:id="rId6"/>
    <sheet name="МО-22ск" sheetId="7" r:id="rId7"/>
    <sheet name="МЧМ-21" sheetId="8" r:id="rId8"/>
    <sheet name="МЧМ-22ск" sheetId="9" r:id="rId9"/>
    <sheet name="ХТ-21" sheetId="10" r:id="rId10"/>
    <sheet name="ХТ-22ск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1" l="1"/>
  <c r="I7" i="11"/>
  <c r="I9" i="11"/>
  <c r="I8" i="11"/>
  <c r="I10" i="11"/>
  <c r="C17" i="10"/>
  <c r="I7" i="10"/>
  <c r="I8" i="10"/>
  <c r="I12" i="10"/>
  <c r="I11" i="10"/>
  <c r="I9" i="10"/>
  <c r="I10" i="10"/>
  <c r="C18" i="9"/>
  <c r="K10" i="9"/>
  <c r="K7" i="9"/>
  <c r="K13" i="9"/>
  <c r="K12" i="9"/>
  <c r="K9" i="9"/>
  <c r="K8" i="9"/>
  <c r="K11" i="9"/>
  <c r="C16" i="8"/>
  <c r="K11" i="8"/>
  <c r="K10" i="8"/>
  <c r="K8" i="8"/>
  <c r="K9" i="8"/>
  <c r="K7" i="8"/>
  <c r="C16" i="7"/>
  <c r="I9" i="7"/>
  <c r="I11" i="7"/>
  <c r="I7" i="7"/>
  <c r="I10" i="7"/>
  <c r="I8" i="7"/>
  <c r="C14" i="6"/>
  <c r="I8" i="6"/>
  <c r="I9" i="6"/>
  <c r="I7" i="6"/>
  <c r="C16" i="5"/>
  <c r="I11" i="5"/>
  <c r="I10" i="5"/>
  <c r="I9" i="5"/>
  <c r="I7" i="5"/>
  <c r="I8" i="5"/>
  <c r="I14" i="5" s="1"/>
  <c r="C17" i="4"/>
  <c r="I7" i="4"/>
  <c r="I12" i="4"/>
  <c r="I8" i="4"/>
  <c r="I11" i="4"/>
  <c r="I10" i="4"/>
  <c r="I9" i="4"/>
  <c r="C20" i="3"/>
  <c r="I15" i="3"/>
  <c r="I7" i="3"/>
  <c r="I14" i="3"/>
  <c r="I13" i="3"/>
  <c r="I12" i="3"/>
  <c r="I9" i="3"/>
  <c r="I11" i="3"/>
  <c r="I8" i="3"/>
  <c r="I10" i="3"/>
  <c r="C15" i="2"/>
  <c r="I7" i="2"/>
  <c r="I10" i="2"/>
  <c r="I9" i="2"/>
  <c r="I8" i="2"/>
  <c r="I13" i="2" s="1"/>
  <c r="I13" i="11" l="1"/>
  <c r="K16" i="9"/>
  <c r="I14" i="7"/>
  <c r="I18" i="3"/>
  <c r="I15" i="4"/>
  <c r="K14" i="8"/>
  <c r="I15" i="10"/>
  <c r="I12" i="6"/>
  <c r="B4" i="1" l="1"/>
</calcChain>
</file>

<file path=xl/sharedStrings.xml><?xml version="1.0" encoding="utf-8"?>
<sst xmlns="http://schemas.openxmlformats.org/spreadsheetml/2006/main" count="221" uniqueCount="94">
  <si>
    <t>Середній прохідний бал по факультету для груп, де навчається 1 студент за кошти держзамовлення</t>
  </si>
  <si>
    <t>АВ-21</t>
  </si>
  <si>
    <t>ПІБ</t>
  </si>
  <si>
    <t>Проєктування систем автоматизації (курсовий проєкт)</t>
  </si>
  <si>
    <t>Проєктування систем автоматизації</t>
  </si>
  <si>
    <t>Технології програмування на мовах високого рівня</t>
  </si>
  <si>
    <t>Дод. бали</t>
  </si>
  <si>
    <t>Бали рейтингу</t>
  </si>
  <si>
    <t>Оцінка</t>
  </si>
  <si>
    <t>Кредити</t>
  </si>
  <si>
    <t>АММОСОВ Валерій Юрійович</t>
  </si>
  <si>
    <t>НАСТУСЕНКО Поліна Андріївна</t>
  </si>
  <si>
    <t>ПИХТІН Анна Сергіївна</t>
  </si>
  <si>
    <t>СТАДНІЙЧУК Анна Михайлівна</t>
  </si>
  <si>
    <t>Середнє значення</t>
  </si>
  <si>
    <t>Всього</t>
  </si>
  <si>
    <t>4</t>
  </si>
  <si>
    <t>АВ-22ск</t>
  </si>
  <si>
    <t>ВОРОХ Максим Михайлович</t>
  </si>
  <si>
    <t>КАЛЬЧУК Сергій Олександрович</t>
  </si>
  <si>
    <t>ОСТАПЕНКО Олексій Сергійович</t>
  </si>
  <si>
    <t>ПИЛЬОВ Богдан Олександрович</t>
  </si>
  <si>
    <t>СОЛОМЧЕНКО Артем Олександрович</t>
  </si>
  <si>
    <t>СТРЕЛЕЦЬ Ілля Андрійович</t>
  </si>
  <si>
    <t>СТРЮК Андрій Олегович</t>
  </si>
  <si>
    <t>УЛІТИЧ Олександр Віталійович</t>
  </si>
  <si>
    <t>ЮДЕНКО Данило Григорович</t>
  </si>
  <si>
    <t>9</t>
  </si>
  <si>
    <t>ЕПА-21</t>
  </si>
  <si>
    <t>Теорія електропривода (курсовий проєкт)</t>
  </si>
  <si>
    <t>Моделювання електромеханічних систем</t>
  </si>
  <si>
    <t>Теорія електропривода</t>
  </si>
  <si>
    <t>ГОРОБЕЦЬ Володимир Сергійович</t>
  </si>
  <si>
    <t>ГРИЦЕНКО Антон Олександрович</t>
  </si>
  <si>
    <t>КАРПЕКІН Дмитро Васильович</t>
  </si>
  <si>
    <t>МОСКОВИХ Олександр Олександрович</t>
  </si>
  <si>
    <t>СІДАРОК Олександр Олександрович</t>
  </si>
  <si>
    <t>ШИПОВСЬКИЙ Кирило Михайлович</t>
  </si>
  <si>
    <t>6</t>
  </si>
  <si>
    <t>ЕПА-22ск</t>
  </si>
  <si>
    <t>КОЗАЧЕНКО Микита Анатолійович</t>
  </si>
  <si>
    <t>ПОГОРЄЛОВ Владислав Сергійович</t>
  </si>
  <si>
    <t>СПАСЬКА Юлія Сергіївна</t>
  </si>
  <si>
    <t>ЧЕРВАК Альона Сергіївна</t>
  </si>
  <si>
    <t>ШИШКО Ярослав Євгенійович</t>
  </si>
  <si>
    <t>5</t>
  </si>
  <si>
    <t>МО-21</t>
  </si>
  <si>
    <t>Розрахунки металургійних механізмів та агрегатів (курсова робота)</t>
  </si>
  <si>
    <t>Механічне обладнання прокатного виробництва</t>
  </si>
  <si>
    <t>Розрахунки металургійних механізмів та агрегатів</t>
  </si>
  <si>
    <t>КОШКІН Сергій Віталійович</t>
  </si>
  <si>
    <t>СІВЕРІН Андрій Олександрович</t>
  </si>
  <si>
    <t>ЦИГАНКОВ Родіон Ігорович</t>
  </si>
  <si>
    <t>3</t>
  </si>
  <si>
    <t>МО-22ск</t>
  </si>
  <si>
    <t>БОГУНЕНКО Вадим Віталійович</t>
  </si>
  <si>
    <t>ВЕРЕЩАГІНА Кристина Сергіївна</t>
  </si>
  <si>
    <t>КОРНІЄНКО Данило Олександрович</t>
  </si>
  <si>
    <t>МАЦЮРА Кирило Віталійович</t>
  </si>
  <si>
    <t>ТВЕРДОХЛІБ Дмитро Ігорович</t>
  </si>
  <si>
    <t>МЧМ-21</t>
  </si>
  <si>
    <t>Технологічне проєктування виробництва чавуну (курсовий проєкт)</t>
  </si>
  <si>
    <t>Ресурсозаощаджуючі технології в металургії</t>
  </si>
  <si>
    <t>Технологічне проєктування виробництва чавуну</t>
  </si>
  <si>
    <t>Технологічні процеси виплавки чавуну</t>
  </si>
  <si>
    <t>ЗАЯЦЬ Катерина Андріївна</t>
  </si>
  <si>
    <t>КРАВЕЦЬ Єгор Олександрович</t>
  </si>
  <si>
    <t>ОТОРВІН Семен Павлович</t>
  </si>
  <si>
    <t>САВЧЕНКО Назар Віталійович</t>
  </si>
  <si>
    <t>ШУЛЬГА Андрій Олегович</t>
  </si>
  <si>
    <t>МЧМ-22ск</t>
  </si>
  <si>
    <t>КІСІЛЮК Дмитро Вікторович</t>
  </si>
  <si>
    <t>НАДЕЛЬНЮК Артем Віталійович</t>
  </si>
  <si>
    <t>НІЩИК Єлісей Валерійович</t>
  </si>
  <si>
    <t>ПОЛЯКОВ Богдан Станіславович</t>
  </si>
  <si>
    <t>ПОЛЯКОВ Владислав Станіславович</t>
  </si>
  <si>
    <t>РЕНКАС Ольга Миколаївна</t>
  </si>
  <si>
    <t>ШЕВЧЕНКО Олег Євгенович</t>
  </si>
  <si>
    <t>7</t>
  </si>
  <si>
    <t>ХТ-21</t>
  </si>
  <si>
    <t>Уловлювання летких продуктів коксування (курсова робота)</t>
  </si>
  <si>
    <t>Переробка хімічних продуктів коксування</t>
  </si>
  <si>
    <t>Уловлювання летких продуктів коксування</t>
  </si>
  <si>
    <t>ДОМБРОВ Роман Вадимович</t>
  </si>
  <si>
    <t>МИХАЙЛЕНКО Марина Артемівна</t>
  </si>
  <si>
    <t>ПАЩЕНКО Єлизавета Станіславівна</t>
  </si>
  <si>
    <t>ПЕДЧЕНКО Іван Олегович</t>
  </si>
  <si>
    <t>ТКАЧ Олександр Данилович</t>
  </si>
  <si>
    <t>ФЕДУНЕЦЬ Юлія Ігорівна</t>
  </si>
  <si>
    <t>ХТ-22ск</t>
  </si>
  <si>
    <t>БЕССАРАБ Владислав Юрійович</t>
  </si>
  <si>
    <t>ГОНЧАРЕНКО Кристина Сергіївна</t>
  </si>
  <si>
    <t>ПАВЛЕНКО Лілія Володимирівна</t>
  </si>
  <si>
    <t>РЕВА Валерія Сергіївна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</si>
</sst>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/>
  </sheetViews>
  <sheetFormatPr defaultRowHeight="15"/>
  <cols>
    <col min="2" max="2" width="27" customWidth="1"/>
  </cols>
  <sheetData>
    <row r="2" spans="2:2" ht="63">
      <c r="B2" s="1" t="s">
        <v>0</v>
      </c>
    </row>
    <row r="3" spans="2:2">
      <c r="B3" s="2"/>
    </row>
    <row r="4" spans="2:2" ht="15.75">
      <c r="B4" s="7">
        <f>AVERAGE('АВ-21'!I13,'АВ-22ск'!I18,'ЕПА-21'!I15,'ЕПА-22ск'!I14,'МО-21'!I12,'МО-22ск'!I14,'МЧМ-21'!K14,'МЧМ-22ск'!K16,'ХТ-21'!I15,'ХТ-22ск'!I13)</f>
        <v>81.991770833333334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17"/>
  <sheetViews>
    <sheetView topLeftCell="A4" workbookViewId="0">
      <selection activeCell="I7" sqref="A7:I8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79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80</v>
      </c>
      <c r="C5" s="15"/>
      <c r="D5" s="11" t="s">
        <v>81</v>
      </c>
      <c r="E5" s="15"/>
      <c r="F5" s="11" t="s">
        <v>82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8" t="s">
        <v>88</v>
      </c>
      <c r="B7" s="9">
        <v>92</v>
      </c>
      <c r="C7" s="9">
        <v>1</v>
      </c>
      <c r="D7" s="9">
        <v>95</v>
      </c>
      <c r="E7" s="9">
        <v>1</v>
      </c>
      <c r="F7" s="9">
        <v>95</v>
      </c>
      <c r="G7" s="9">
        <v>1</v>
      </c>
      <c r="H7" s="9">
        <v>2</v>
      </c>
      <c r="I7" s="10">
        <f t="shared" ref="I7:I12" si="0">IFERROR(IF(95*(B7*C7+D7*E7+F7*G7)=0,"",95*(B7*C7+D7*E7+F7*G7)/((C7+E7+G7)*100)+H7),"")</f>
        <v>91.3</v>
      </c>
    </row>
    <row r="8" spans="1:9" ht="15.75">
      <c r="A8" s="8" t="s">
        <v>87</v>
      </c>
      <c r="B8" s="9">
        <v>90</v>
      </c>
      <c r="C8" s="9">
        <v>1</v>
      </c>
      <c r="D8" s="9">
        <v>95</v>
      </c>
      <c r="E8" s="9">
        <v>1</v>
      </c>
      <c r="F8" s="9">
        <v>92</v>
      </c>
      <c r="G8" s="9">
        <v>1</v>
      </c>
      <c r="H8" s="9"/>
      <c r="I8" s="10">
        <f t="shared" si="0"/>
        <v>87.716666666666669</v>
      </c>
    </row>
    <row r="9" spans="1:9" ht="15.75">
      <c r="A9" s="3" t="s">
        <v>84</v>
      </c>
      <c r="B9" s="4">
        <v>72</v>
      </c>
      <c r="C9" s="4">
        <v>1</v>
      </c>
      <c r="D9" s="4">
        <v>80</v>
      </c>
      <c r="E9" s="4">
        <v>1</v>
      </c>
      <c r="F9" s="4">
        <v>82</v>
      </c>
      <c r="G9" s="4">
        <v>1</v>
      </c>
      <c r="H9" s="4"/>
      <c r="I9" s="5">
        <f t="shared" si="0"/>
        <v>74.099999999999994</v>
      </c>
    </row>
    <row r="10" spans="1:9" ht="15.75">
      <c r="A10" s="3" t="s">
        <v>83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 t="shared" si="0"/>
        <v/>
      </c>
    </row>
    <row r="11" spans="1:9" ht="15.75">
      <c r="A11" s="3" t="s">
        <v>85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 t="shared" si="0"/>
        <v/>
      </c>
    </row>
    <row r="12" spans="1:9" ht="15.75">
      <c r="A12" s="3" t="s">
        <v>86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si="0"/>
        <v/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6" t="s">
        <v>14</v>
      </c>
      <c r="B15" s="4"/>
      <c r="C15" s="4"/>
      <c r="D15" s="4"/>
      <c r="E15" s="4"/>
      <c r="F15" s="4"/>
      <c r="G15" s="4"/>
      <c r="H15" s="4"/>
      <c r="I15" s="5">
        <f>IFERROR(AVERAGE(I7:I12),"")</f>
        <v>84.37222222222222</v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 t="s">
        <v>15</v>
      </c>
      <c r="B17" s="4" t="s">
        <v>38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9">
    <sortCondition descending="1" ref="I7:I9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15"/>
  <sheetViews>
    <sheetView topLeftCell="A4" workbookViewId="0">
      <selection activeCell="N7" sqref="N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89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80</v>
      </c>
      <c r="C5" s="15"/>
      <c r="D5" s="11" t="s">
        <v>81</v>
      </c>
      <c r="E5" s="15"/>
      <c r="F5" s="11" t="s">
        <v>82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8" t="s">
        <v>93</v>
      </c>
      <c r="B7" s="9">
        <v>85</v>
      </c>
      <c r="C7" s="9">
        <v>1</v>
      </c>
      <c r="D7" s="9">
        <v>92</v>
      </c>
      <c r="E7" s="9">
        <v>1</v>
      </c>
      <c r="F7" s="9">
        <v>92</v>
      </c>
      <c r="G7" s="9">
        <v>1</v>
      </c>
      <c r="H7" s="9"/>
      <c r="I7" s="10">
        <f>IFERROR(IF(95*(B7*C7+D7*E7+F7*G7)=0,"",95*(B7*C7+D7*E7+F7*G7)/((C7+E7+G7)*100)+H7),"")</f>
        <v>85.183333333333337</v>
      </c>
    </row>
    <row r="8" spans="1:9" ht="15.75">
      <c r="A8" s="3" t="s">
        <v>91</v>
      </c>
      <c r="B8" s="4">
        <v>80</v>
      </c>
      <c r="C8" s="4">
        <v>1</v>
      </c>
      <c r="D8" s="4">
        <v>92</v>
      </c>
      <c r="E8" s="4">
        <v>1</v>
      </c>
      <c r="F8" s="4">
        <v>92</v>
      </c>
      <c r="G8" s="4">
        <v>1</v>
      </c>
      <c r="H8" s="4"/>
      <c r="I8" s="5">
        <f>IFERROR(IF(95*(B8*C8+D8*E8+F8*G8)=0,"",95*(B8*C8+D8*E8+F8*G8)/((C8+E8+G8)*100)+H8),"")</f>
        <v>83.6</v>
      </c>
    </row>
    <row r="9" spans="1:9" ht="15.75">
      <c r="A9" s="3" t="s">
        <v>92</v>
      </c>
      <c r="B9" s="4">
        <v>80</v>
      </c>
      <c r="C9" s="4">
        <v>1</v>
      </c>
      <c r="D9" s="4">
        <v>80</v>
      </c>
      <c r="E9" s="4">
        <v>1</v>
      </c>
      <c r="F9" s="4">
        <v>82</v>
      </c>
      <c r="G9" s="4">
        <v>1</v>
      </c>
      <c r="H9" s="4"/>
      <c r="I9" s="5">
        <f>IFERROR(IF(95*(B9*C9+D9*E9+F9*G9)=0,"",95*(B9*C9+D9*E9+F9*G9)/((C9+E9+G9)*100)+H9),"")</f>
        <v>76.63333333333334</v>
      </c>
    </row>
    <row r="10" spans="1:9" ht="15.75">
      <c r="A10" s="3" t="s">
        <v>90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6" t="s">
        <v>14</v>
      </c>
      <c r="B13" s="4"/>
      <c r="C13" s="4"/>
      <c r="D13" s="4"/>
      <c r="E13" s="4"/>
      <c r="F13" s="4"/>
      <c r="G13" s="4"/>
      <c r="H13" s="4"/>
      <c r="I13" s="5">
        <f>IFERROR(AVERAGE(I7:I10),"")</f>
        <v>81.805555555555557</v>
      </c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3" t="s">
        <v>15</v>
      </c>
      <c r="B15" s="4" t="s">
        <v>16</v>
      </c>
      <c r="C15" s="4">
        <f>B15*0.4</f>
        <v>1.6</v>
      </c>
      <c r="D15" s="4"/>
      <c r="E15" s="4"/>
      <c r="F15" s="4"/>
      <c r="G15" s="4"/>
      <c r="H15" s="4"/>
      <c r="I15" s="4"/>
    </row>
  </sheetData>
  <sortState xmlns:xlrd2="http://schemas.microsoft.com/office/spreadsheetml/2017/richdata2" ref="A7:I9">
    <sortCondition descending="1" ref="I7:I9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5"/>
  <sheetViews>
    <sheetView topLeftCell="A4" workbookViewId="0">
      <selection activeCell="I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1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3</v>
      </c>
      <c r="C5" s="15"/>
      <c r="D5" s="11" t="s">
        <v>4</v>
      </c>
      <c r="E5" s="15"/>
      <c r="F5" s="11" t="s">
        <v>5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8" t="s">
        <v>13</v>
      </c>
      <c r="B7" s="9">
        <v>85</v>
      </c>
      <c r="C7" s="9">
        <v>1</v>
      </c>
      <c r="D7" s="9">
        <v>85</v>
      </c>
      <c r="E7" s="9">
        <v>1</v>
      </c>
      <c r="F7" s="9">
        <v>90</v>
      </c>
      <c r="G7" s="9">
        <v>1</v>
      </c>
      <c r="H7" s="9"/>
      <c r="I7" s="10">
        <f>IFERROR(IF(95*(B7*C7+D7*E7+F7*G7)=0,"",95*(B7*C7+D7*E7+F7*G7)/((C7+E7+G7)*100)+H7),"")</f>
        <v>82.333333333333329</v>
      </c>
    </row>
    <row r="8" spans="1:9" ht="15.75">
      <c r="A8" s="3" t="s">
        <v>10</v>
      </c>
      <c r="B8" s="4"/>
      <c r="C8" s="4">
        <v>1</v>
      </c>
      <c r="D8" s="4"/>
      <c r="E8" s="4">
        <v>1</v>
      </c>
      <c r="F8" s="4"/>
      <c r="G8" s="4">
        <v>1</v>
      </c>
      <c r="H8" s="4"/>
      <c r="I8" s="5" t="str">
        <f>IFERROR(IF(95*(B8*C8+D8*E8+F8*G8)=0,"",95*(B8*C8+D8*E8+F8*G8)/((C8+E8+G8)*100)+H8),"")</f>
        <v/>
      </c>
    </row>
    <row r="9" spans="1:9" ht="15.75">
      <c r="A9" s="3" t="s">
        <v>11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 t="s">
        <v>12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6" t="s">
        <v>14</v>
      </c>
      <c r="B13" s="4"/>
      <c r="C13" s="4"/>
      <c r="D13" s="4"/>
      <c r="E13" s="4"/>
      <c r="F13" s="4"/>
      <c r="G13" s="4"/>
      <c r="H13" s="4"/>
      <c r="I13" s="5">
        <f>IFERROR(AVERAGE(I7:I10),"")</f>
        <v>82.333333333333329</v>
      </c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3" t="s">
        <v>15</v>
      </c>
      <c r="B15" s="4" t="s">
        <v>16</v>
      </c>
      <c r="C15" s="4">
        <f>B15*0.4</f>
        <v>1.6</v>
      </c>
      <c r="D15" s="4"/>
      <c r="E15" s="4"/>
      <c r="F15" s="4"/>
      <c r="G15" s="4"/>
      <c r="H15" s="4"/>
      <c r="I15" s="4"/>
    </row>
  </sheetData>
  <sortState xmlns:xlrd2="http://schemas.microsoft.com/office/spreadsheetml/2017/richdata2" ref="A7:I10">
    <sortCondition ref="I7:I10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0"/>
  <sheetViews>
    <sheetView topLeftCell="A4" workbookViewId="0">
      <selection activeCell="B13" sqref="B13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17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3</v>
      </c>
      <c r="C5" s="15"/>
      <c r="D5" s="11" t="s">
        <v>4</v>
      </c>
      <c r="E5" s="15"/>
      <c r="F5" s="11" t="s">
        <v>5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8" t="s">
        <v>25</v>
      </c>
      <c r="B7" s="9">
        <v>90</v>
      </c>
      <c r="C7" s="9">
        <v>1</v>
      </c>
      <c r="D7" s="9">
        <v>90</v>
      </c>
      <c r="E7" s="9">
        <v>1</v>
      </c>
      <c r="F7" s="9">
        <v>73</v>
      </c>
      <c r="G7" s="9">
        <v>1</v>
      </c>
      <c r="H7" s="9"/>
      <c r="I7" s="10">
        <f t="shared" ref="I7:I15" si="0">IFERROR(IF(95*(B7*C7+D7*E7+F7*G7)=0,"",95*(B7*C7+D7*E7+F7*G7)/((C7+E7+G7)*100)+H7),"")</f>
        <v>80.11666666666666</v>
      </c>
    </row>
    <row r="8" spans="1:9" ht="15.75">
      <c r="A8" s="8" t="s">
        <v>19</v>
      </c>
      <c r="B8" s="9">
        <v>85</v>
      </c>
      <c r="C8" s="9">
        <v>1</v>
      </c>
      <c r="D8" s="9">
        <v>77</v>
      </c>
      <c r="E8" s="9">
        <v>1</v>
      </c>
      <c r="F8" s="9">
        <v>75</v>
      </c>
      <c r="G8" s="9">
        <v>1</v>
      </c>
      <c r="H8" s="9"/>
      <c r="I8" s="10">
        <f t="shared" si="0"/>
        <v>75.05</v>
      </c>
    </row>
    <row r="9" spans="1:9" ht="15.75">
      <c r="A9" s="8" t="s">
        <v>21</v>
      </c>
      <c r="B9" s="9">
        <v>70</v>
      </c>
      <c r="C9" s="9">
        <v>1</v>
      </c>
      <c r="D9" s="9">
        <v>63</v>
      </c>
      <c r="E9" s="9">
        <v>1</v>
      </c>
      <c r="F9" s="9">
        <v>80</v>
      </c>
      <c r="G9" s="9">
        <v>1</v>
      </c>
      <c r="H9" s="9"/>
      <c r="I9" s="10">
        <f t="shared" si="0"/>
        <v>67.45</v>
      </c>
    </row>
    <row r="10" spans="1:9" ht="15.75">
      <c r="A10" s="3" t="s">
        <v>18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 t="shared" si="0"/>
        <v/>
      </c>
    </row>
    <row r="11" spans="1:9" ht="15.75">
      <c r="A11" s="3" t="s">
        <v>20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 t="shared" si="0"/>
        <v/>
      </c>
    </row>
    <row r="12" spans="1:9" ht="15.75">
      <c r="A12" s="3" t="s">
        <v>22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si="0"/>
        <v/>
      </c>
    </row>
    <row r="13" spans="1:9" ht="15.75">
      <c r="A13" s="3" t="s">
        <v>23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5" t="str">
        <f t="shared" si="0"/>
        <v/>
      </c>
    </row>
    <row r="14" spans="1:9" ht="15.75">
      <c r="A14" s="3" t="s">
        <v>24</v>
      </c>
      <c r="B14" s="4"/>
      <c r="C14" s="4">
        <v>1</v>
      </c>
      <c r="D14" s="4"/>
      <c r="E14" s="4">
        <v>1</v>
      </c>
      <c r="F14" s="4"/>
      <c r="G14" s="4">
        <v>1</v>
      </c>
      <c r="H14" s="4"/>
      <c r="I14" s="5" t="str">
        <f t="shared" si="0"/>
        <v/>
      </c>
    </row>
    <row r="15" spans="1:9" ht="15.75">
      <c r="A15" s="3" t="s">
        <v>26</v>
      </c>
      <c r="B15" s="4"/>
      <c r="C15" s="4">
        <v>1</v>
      </c>
      <c r="D15" s="4"/>
      <c r="E15" s="4">
        <v>1</v>
      </c>
      <c r="F15" s="4"/>
      <c r="G15" s="4">
        <v>1</v>
      </c>
      <c r="H15" s="4"/>
      <c r="I15" s="5" t="str">
        <f t="shared" si="0"/>
        <v/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/>
      <c r="B17" s="4"/>
      <c r="C17" s="4"/>
      <c r="D17" s="4"/>
      <c r="E17" s="4"/>
      <c r="F17" s="4"/>
      <c r="G17" s="4"/>
      <c r="H17" s="4"/>
      <c r="I17" s="4"/>
    </row>
    <row r="18" spans="1:9" ht="15.75">
      <c r="A18" s="6" t="s">
        <v>14</v>
      </c>
      <c r="B18" s="4"/>
      <c r="C18" s="4"/>
      <c r="D18" s="4"/>
      <c r="E18" s="4"/>
      <c r="F18" s="4"/>
      <c r="G18" s="4"/>
      <c r="H18" s="4"/>
      <c r="I18" s="5">
        <f>IFERROR(AVERAGE(I7:I15),"")</f>
        <v>74.205555555555563</v>
      </c>
    </row>
    <row r="19" spans="1:9" ht="15.75">
      <c r="A19" s="3"/>
      <c r="B19" s="4"/>
      <c r="C19" s="4"/>
      <c r="D19" s="4"/>
      <c r="E19" s="4"/>
      <c r="F19" s="4"/>
      <c r="G19" s="4"/>
      <c r="H19" s="4"/>
      <c r="I19" s="4"/>
    </row>
    <row r="20" spans="1:9" ht="15.75">
      <c r="A20" s="3" t="s">
        <v>15</v>
      </c>
      <c r="B20" s="4" t="s">
        <v>27</v>
      </c>
      <c r="C20" s="4">
        <f>B20*0.4</f>
        <v>3.6</v>
      </c>
      <c r="D20" s="4"/>
      <c r="E20" s="4"/>
      <c r="F20" s="4"/>
      <c r="G20" s="4"/>
      <c r="H20" s="4"/>
      <c r="I20" s="4"/>
    </row>
  </sheetData>
  <sortState xmlns:xlrd2="http://schemas.microsoft.com/office/spreadsheetml/2017/richdata2" ref="A7:I9">
    <sortCondition descending="1" ref="I7:I9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7"/>
  <sheetViews>
    <sheetView topLeftCell="A4" workbookViewId="0">
      <selection activeCell="L10" sqref="L10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28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29</v>
      </c>
      <c r="C5" s="15"/>
      <c r="D5" s="11" t="s">
        <v>30</v>
      </c>
      <c r="E5" s="15"/>
      <c r="F5" s="11" t="s">
        <v>31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8" t="s">
        <v>37</v>
      </c>
      <c r="B7" s="9">
        <v>91</v>
      </c>
      <c r="C7" s="9">
        <v>1</v>
      </c>
      <c r="D7" s="9">
        <v>80</v>
      </c>
      <c r="E7" s="9">
        <v>1</v>
      </c>
      <c r="F7" s="9">
        <v>91</v>
      </c>
      <c r="G7" s="9">
        <v>1</v>
      </c>
      <c r="H7" s="9">
        <v>5</v>
      </c>
      <c r="I7" s="10">
        <f t="shared" ref="I7:I12" si="0">IFERROR(IF(95*(B7*C7+D7*E7+F7*G7)=0,"",95*(B7*C7+D7*E7+F7*G7)/((C7+E7+G7)*100)+H7),"")</f>
        <v>87.966666666666669</v>
      </c>
    </row>
    <row r="8" spans="1:9" ht="15.75">
      <c r="A8" s="8" t="s">
        <v>35</v>
      </c>
      <c r="B8" s="9">
        <v>92</v>
      </c>
      <c r="C8" s="9">
        <v>1</v>
      </c>
      <c r="D8" s="9">
        <v>80</v>
      </c>
      <c r="E8" s="9">
        <v>1</v>
      </c>
      <c r="F8" s="9">
        <v>92</v>
      </c>
      <c r="G8" s="9">
        <v>1</v>
      </c>
      <c r="H8" s="9"/>
      <c r="I8" s="10">
        <f t="shared" si="0"/>
        <v>83.6</v>
      </c>
    </row>
    <row r="9" spans="1:9" ht="15.75">
      <c r="A9" s="3" t="s">
        <v>32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 t="shared" si="0"/>
        <v/>
      </c>
    </row>
    <row r="10" spans="1:9" ht="15.75">
      <c r="A10" s="3" t="s">
        <v>33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 t="shared" si="0"/>
        <v/>
      </c>
    </row>
    <row r="11" spans="1:9" ht="15.75">
      <c r="A11" s="3" t="s">
        <v>34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 t="shared" si="0"/>
        <v/>
      </c>
    </row>
    <row r="12" spans="1:9" ht="15.75">
      <c r="A12" s="3" t="s">
        <v>36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5" t="str">
        <f t="shared" si="0"/>
        <v/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/>
      <c r="B14" s="4"/>
      <c r="C14" s="4"/>
      <c r="D14" s="4"/>
      <c r="E14" s="4"/>
      <c r="F14" s="4"/>
      <c r="G14" s="4"/>
      <c r="H14" s="4"/>
      <c r="I14" s="4"/>
    </row>
    <row r="15" spans="1:9" ht="15.75">
      <c r="A15" s="6" t="s">
        <v>14</v>
      </c>
      <c r="B15" s="4"/>
      <c r="C15" s="4"/>
      <c r="D15" s="4"/>
      <c r="E15" s="4"/>
      <c r="F15" s="4"/>
      <c r="G15" s="4"/>
      <c r="H15" s="4"/>
      <c r="I15" s="5">
        <f>IFERROR(AVERAGE(I7:I12),"")</f>
        <v>85.783333333333331</v>
      </c>
    </row>
    <row r="16" spans="1:9" ht="15.75">
      <c r="A16" s="3"/>
      <c r="B16" s="4"/>
      <c r="C16" s="4"/>
      <c r="D16" s="4"/>
      <c r="E16" s="4"/>
      <c r="F16" s="4"/>
      <c r="G16" s="4"/>
      <c r="H16" s="4"/>
      <c r="I16" s="4"/>
    </row>
    <row r="17" spans="1:9" ht="15.75">
      <c r="A17" s="3" t="s">
        <v>15</v>
      </c>
      <c r="B17" s="4" t="s">
        <v>38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8">
    <sortCondition descending="1" ref="I7:I8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6"/>
  <sheetViews>
    <sheetView topLeftCell="A4" workbookViewId="0">
      <selection activeCell="I7" sqref="A7:I8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39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29</v>
      </c>
      <c r="C5" s="15"/>
      <c r="D5" s="11" t="s">
        <v>30</v>
      </c>
      <c r="E5" s="15"/>
      <c r="F5" s="11" t="s">
        <v>31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8" t="s">
        <v>41</v>
      </c>
      <c r="B7" s="9">
        <v>93</v>
      </c>
      <c r="C7" s="9">
        <v>1</v>
      </c>
      <c r="D7" s="9">
        <v>90</v>
      </c>
      <c r="E7" s="9">
        <v>1</v>
      </c>
      <c r="F7" s="9">
        <v>93</v>
      </c>
      <c r="G7" s="9">
        <v>1</v>
      </c>
      <c r="H7" s="9"/>
      <c r="I7" s="10">
        <f>IFERROR(IF(95*(B7*C7+D7*E7+F7*G7)=0,"",95*(B7*C7+D7*E7+F7*G7)/((C7+E7+G7)*100)+H7),"")</f>
        <v>87.4</v>
      </c>
    </row>
    <row r="8" spans="1:9" ht="15.75">
      <c r="A8" s="8" t="s">
        <v>40</v>
      </c>
      <c r="B8" s="9">
        <v>92</v>
      </c>
      <c r="C8" s="9">
        <v>1</v>
      </c>
      <c r="D8" s="9">
        <v>88</v>
      </c>
      <c r="E8" s="9">
        <v>1</v>
      </c>
      <c r="F8" s="9">
        <v>92</v>
      </c>
      <c r="G8" s="9">
        <v>1</v>
      </c>
      <c r="H8" s="9"/>
      <c r="I8" s="10">
        <f>IFERROR(IF(95*(B8*C8+D8*E8+F8*G8)=0,"",95*(B8*C8+D8*E8+F8*G8)/((C8+E8+G8)*100)+H8),"")</f>
        <v>86.13333333333334</v>
      </c>
    </row>
    <row r="9" spans="1:9" ht="15.75">
      <c r="A9" s="3" t="s">
        <v>42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5" t="str">
        <f>IFERROR(IF(95*(B9*C9+D9*E9+F9*G9)=0,"",95*(B9*C9+D9*E9+F9*G9)/((C9+E9+G9)*100)+H9),"")</f>
        <v/>
      </c>
    </row>
    <row r="10" spans="1:9" ht="15.75">
      <c r="A10" s="3" t="s">
        <v>43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5" t="str">
        <f>IFERROR(IF(95*(B10*C10+D10*E10+F10*G10)=0,"",95*(B10*C10+D10*E10+F10*G10)/((C10+E10+G10)*100)+H10),"")</f>
        <v/>
      </c>
    </row>
    <row r="11" spans="1:9" ht="15.75">
      <c r="A11" s="3" t="s">
        <v>44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>IFERROR(IF(95*(B11*C11+D11*E11+F11*G11)=0,"",95*(B11*C11+D11*E11+F11*G11)/((C11+E11+G11)*100)+H11),"")</f>
        <v/>
      </c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6" t="s">
        <v>14</v>
      </c>
      <c r="B14" s="4"/>
      <c r="C14" s="4"/>
      <c r="D14" s="4"/>
      <c r="E14" s="4"/>
      <c r="F14" s="4"/>
      <c r="G14" s="4"/>
      <c r="H14" s="4"/>
      <c r="I14" s="5">
        <f>IFERROR(AVERAGE(I7:I11),"")</f>
        <v>86.76666666666668</v>
      </c>
    </row>
    <row r="15" spans="1:9" ht="15.75">
      <c r="A15" s="3"/>
      <c r="B15" s="4"/>
      <c r="C15" s="4"/>
      <c r="D15" s="4"/>
      <c r="E15" s="4"/>
      <c r="F15" s="4"/>
      <c r="G15" s="4"/>
      <c r="H15" s="4"/>
      <c r="I15" s="4"/>
    </row>
    <row r="16" spans="1:9" ht="15.75">
      <c r="A16" s="3" t="s">
        <v>15</v>
      </c>
      <c r="B16" s="4" t="s">
        <v>45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8">
    <sortCondition descending="1" ref="I7:I8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4"/>
  <sheetViews>
    <sheetView topLeftCell="A4" workbookViewId="0">
      <selection activeCell="I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46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47</v>
      </c>
      <c r="C5" s="15"/>
      <c r="D5" s="11" t="s">
        <v>48</v>
      </c>
      <c r="E5" s="15"/>
      <c r="F5" s="11" t="s">
        <v>49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8" t="s">
        <v>50</v>
      </c>
      <c r="B7" s="9">
        <v>95</v>
      </c>
      <c r="C7" s="9">
        <v>1</v>
      </c>
      <c r="D7" s="9">
        <v>98</v>
      </c>
      <c r="E7" s="9">
        <v>1</v>
      </c>
      <c r="F7" s="9">
        <v>98</v>
      </c>
      <c r="G7" s="9">
        <v>1</v>
      </c>
      <c r="H7" s="9"/>
      <c r="I7" s="10">
        <f>IFERROR(IF(95*(B7*C7+D7*E7+F7*G7)=0,"",95*(B7*C7+D7*E7+F7*G7)/((C7+E7+G7)*100)+H7),"")</f>
        <v>92.15</v>
      </c>
    </row>
    <row r="8" spans="1:9" ht="15.75">
      <c r="A8" s="3" t="s">
        <v>52</v>
      </c>
      <c r="B8" s="4">
        <v>95</v>
      </c>
      <c r="C8" s="4">
        <v>1</v>
      </c>
      <c r="D8" s="4">
        <v>95</v>
      </c>
      <c r="E8" s="4">
        <v>1</v>
      </c>
      <c r="F8" s="4">
        <v>90</v>
      </c>
      <c r="G8" s="4">
        <v>1</v>
      </c>
      <c r="H8" s="4">
        <v>1</v>
      </c>
      <c r="I8" s="5">
        <f>IFERROR(IF(95*(B8*C8+D8*E8+F8*G8)=0,"",95*(B8*C8+D8*E8+F8*G8)/((C8+E8+G8)*100)+H8),"")</f>
        <v>89.666666666666671</v>
      </c>
    </row>
    <row r="9" spans="1:9" ht="15.75">
      <c r="A9" s="3" t="s">
        <v>51</v>
      </c>
      <c r="B9" s="4">
        <v>75</v>
      </c>
      <c r="C9" s="4">
        <v>1</v>
      </c>
      <c r="D9" s="4">
        <v>80</v>
      </c>
      <c r="E9" s="4">
        <v>1</v>
      </c>
      <c r="F9" s="4">
        <v>75</v>
      </c>
      <c r="G9" s="4">
        <v>1</v>
      </c>
      <c r="H9" s="4"/>
      <c r="I9" s="5">
        <f>IFERROR(IF(95*(B9*C9+D9*E9+F9*G9)=0,"",95*(B9*C9+D9*E9+F9*G9)/((C9+E9+G9)*100)+H9),"")</f>
        <v>72.833333333333329</v>
      </c>
    </row>
    <row r="10" spans="1:9" ht="15.75">
      <c r="A10" s="3"/>
      <c r="B10" s="4"/>
      <c r="C10" s="4"/>
      <c r="D10" s="4"/>
      <c r="E10" s="4"/>
      <c r="F10" s="4"/>
      <c r="G10" s="4"/>
      <c r="H10" s="4"/>
      <c r="I10" s="4"/>
    </row>
    <row r="11" spans="1:9" ht="15.75">
      <c r="A11" s="3"/>
      <c r="B11" s="4"/>
      <c r="C11" s="4"/>
      <c r="D11" s="4"/>
      <c r="E11" s="4"/>
      <c r="F11" s="4"/>
      <c r="G11" s="4"/>
      <c r="H11" s="4"/>
      <c r="I11" s="4"/>
    </row>
    <row r="12" spans="1:9" ht="15.75">
      <c r="A12" s="6" t="s">
        <v>14</v>
      </c>
      <c r="B12" s="4"/>
      <c r="C12" s="4"/>
      <c r="D12" s="4"/>
      <c r="E12" s="4"/>
      <c r="F12" s="4"/>
      <c r="G12" s="4"/>
      <c r="H12" s="4"/>
      <c r="I12" s="5">
        <f>IFERROR(AVERAGE(I7:I9),"")</f>
        <v>84.883333333333326</v>
      </c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3" t="s">
        <v>15</v>
      </c>
      <c r="B14" s="4" t="s">
        <v>53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9">
    <sortCondition descending="1" ref="I7:I9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6"/>
  <sheetViews>
    <sheetView topLeftCell="A4" workbookViewId="0">
      <selection activeCell="I7" sqref="A7:I8"/>
    </sheetView>
  </sheetViews>
  <sheetFormatPr defaultRowHeight="15"/>
  <cols>
    <col min="1" max="1" width="47" customWidth="1"/>
    <col min="9" max="9" width="15" customWidth="1"/>
  </cols>
  <sheetData>
    <row r="2" spans="1:9">
      <c r="A2" s="13" t="s">
        <v>54</v>
      </c>
      <c r="B2" s="14"/>
      <c r="C2" s="14"/>
      <c r="D2" s="14"/>
      <c r="E2" s="14"/>
      <c r="F2" s="14"/>
      <c r="G2" s="14"/>
      <c r="H2" s="14"/>
      <c r="I2" s="14"/>
    </row>
    <row r="5" spans="1:9" ht="129.94999999999999" customHeight="1">
      <c r="A5" s="11" t="s">
        <v>2</v>
      </c>
      <c r="B5" s="11" t="s">
        <v>47</v>
      </c>
      <c r="C5" s="15"/>
      <c r="D5" s="11" t="s">
        <v>48</v>
      </c>
      <c r="E5" s="15"/>
      <c r="F5" s="11" t="s">
        <v>49</v>
      </c>
      <c r="G5" s="15"/>
      <c r="H5" s="11" t="s">
        <v>6</v>
      </c>
      <c r="I5" s="11" t="s">
        <v>7</v>
      </c>
    </row>
    <row r="6" spans="1:9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2"/>
      <c r="I6" s="12"/>
    </row>
    <row r="7" spans="1:9" ht="15.75">
      <c r="A7" s="8" t="s">
        <v>57</v>
      </c>
      <c r="B7" s="9">
        <v>80</v>
      </c>
      <c r="C7" s="9">
        <v>1</v>
      </c>
      <c r="D7" s="9">
        <v>75</v>
      </c>
      <c r="E7" s="9">
        <v>1</v>
      </c>
      <c r="F7" s="9">
        <v>85</v>
      </c>
      <c r="G7" s="9">
        <v>1</v>
      </c>
      <c r="H7" s="9"/>
      <c r="I7" s="10">
        <f>IFERROR(IF(95*(B7*C7+D7*E7+F7*G7)=0,"",95*(B7*C7+D7*E7+F7*G7)/((C7+E7+G7)*100)+H7),"")</f>
        <v>76</v>
      </c>
    </row>
    <row r="8" spans="1:9" ht="15.75">
      <c r="A8" s="8" t="s">
        <v>55</v>
      </c>
      <c r="B8" s="9">
        <v>75</v>
      </c>
      <c r="C8" s="9">
        <v>1</v>
      </c>
      <c r="D8" s="9">
        <v>80</v>
      </c>
      <c r="E8" s="9">
        <v>1</v>
      </c>
      <c r="F8" s="9">
        <v>75</v>
      </c>
      <c r="G8" s="9">
        <v>1</v>
      </c>
      <c r="H8" s="9"/>
      <c r="I8" s="10">
        <f>IFERROR(IF(95*(B8*C8+D8*E8+F8*G8)=0,"",95*(B8*C8+D8*E8+F8*G8)/((C8+E8+G8)*100)+H8),"")</f>
        <v>72.833333333333329</v>
      </c>
    </row>
    <row r="9" spans="1:9" ht="15.75">
      <c r="A9" s="3" t="s">
        <v>59</v>
      </c>
      <c r="B9" s="4">
        <v>72</v>
      </c>
      <c r="C9" s="4">
        <v>1</v>
      </c>
      <c r="D9" s="4">
        <v>72</v>
      </c>
      <c r="E9" s="4">
        <v>1</v>
      </c>
      <c r="F9" s="4">
        <v>75</v>
      </c>
      <c r="G9" s="4">
        <v>1</v>
      </c>
      <c r="H9" s="4"/>
      <c r="I9" s="5">
        <f>IFERROR(IF(95*(B9*C9+D9*E9+F9*G9)=0,"",95*(B9*C9+D9*E9+F9*G9)/((C9+E9+G9)*100)+H9),"")</f>
        <v>69.349999999999994</v>
      </c>
    </row>
    <row r="10" spans="1:9" ht="15.75">
      <c r="A10" s="3" t="s">
        <v>56</v>
      </c>
      <c r="B10" s="4">
        <v>70</v>
      </c>
      <c r="C10" s="4">
        <v>1</v>
      </c>
      <c r="D10" s="4">
        <v>70</v>
      </c>
      <c r="E10" s="4">
        <v>1</v>
      </c>
      <c r="F10" s="4">
        <v>70</v>
      </c>
      <c r="G10" s="4">
        <v>1</v>
      </c>
      <c r="H10" s="4"/>
      <c r="I10" s="5">
        <f>IFERROR(IF(95*(B10*C10+D10*E10+F10*G10)=0,"",95*(B10*C10+D10*E10+F10*G10)/((C10+E10+G10)*100)+H10),"")</f>
        <v>66.5</v>
      </c>
    </row>
    <row r="11" spans="1:9" ht="15.75">
      <c r="A11" s="3" t="s">
        <v>58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5" t="str">
        <f>IFERROR(IF(95*(B11*C11+D11*E11+F11*G11)=0,"",95*(B11*C11+D11*E11+F11*G11)/((C11+E11+G11)*100)+H11),"")</f>
        <v/>
      </c>
    </row>
    <row r="12" spans="1:9" ht="15.75">
      <c r="A12" s="3"/>
      <c r="B12" s="4"/>
      <c r="C12" s="4"/>
      <c r="D12" s="4"/>
      <c r="E12" s="4"/>
      <c r="F12" s="4"/>
      <c r="G12" s="4"/>
      <c r="H12" s="4"/>
      <c r="I12" s="4"/>
    </row>
    <row r="13" spans="1:9" ht="15.75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6" t="s">
        <v>14</v>
      </c>
      <c r="B14" s="4"/>
      <c r="C14" s="4"/>
      <c r="D14" s="4"/>
      <c r="E14" s="4"/>
      <c r="F14" s="4"/>
      <c r="G14" s="4"/>
      <c r="H14" s="4"/>
      <c r="I14" s="5">
        <f>IFERROR(AVERAGE(I7:I11),"")</f>
        <v>71.17083333333332</v>
      </c>
    </row>
    <row r="15" spans="1:9" ht="15.75">
      <c r="A15" s="3"/>
      <c r="B15" s="4"/>
      <c r="C15" s="4"/>
      <c r="D15" s="4"/>
      <c r="E15" s="4"/>
      <c r="F15" s="4"/>
      <c r="G15" s="4"/>
      <c r="H15" s="4"/>
      <c r="I15" s="4"/>
    </row>
    <row r="16" spans="1:9" ht="15.75">
      <c r="A16" s="3" t="s">
        <v>15</v>
      </c>
      <c r="B16" s="4" t="s">
        <v>45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10">
    <sortCondition descending="1" ref="I7:I10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16"/>
  <sheetViews>
    <sheetView tabSelected="1" topLeftCell="A4" workbookViewId="0">
      <selection activeCell="A10" sqref="A10"/>
    </sheetView>
  </sheetViews>
  <sheetFormatPr defaultRowHeight="15"/>
  <cols>
    <col min="1" max="1" width="47" customWidth="1"/>
    <col min="11" max="11" width="15" customWidth="1"/>
  </cols>
  <sheetData>
    <row r="2" spans="1:11">
      <c r="A2" s="13" t="s">
        <v>60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5" spans="1:11" ht="129.94999999999999" customHeight="1">
      <c r="A5" s="11" t="s">
        <v>2</v>
      </c>
      <c r="B5" s="11" t="s">
        <v>61</v>
      </c>
      <c r="C5" s="15"/>
      <c r="D5" s="11" t="s">
        <v>62</v>
      </c>
      <c r="E5" s="15"/>
      <c r="F5" s="11" t="s">
        <v>63</v>
      </c>
      <c r="G5" s="15"/>
      <c r="H5" s="11" t="s">
        <v>64</v>
      </c>
      <c r="I5" s="15"/>
      <c r="J5" s="11" t="s">
        <v>6</v>
      </c>
      <c r="K5" s="11" t="s">
        <v>7</v>
      </c>
    </row>
    <row r="6" spans="1:11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" t="s">
        <v>8</v>
      </c>
      <c r="I6" s="1" t="s">
        <v>9</v>
      </c>
      <c r="J6" s="12"/>
      <c r="K6" s="12"/>
    </row>
    <row r="7" spans="1:11" ht="15.75">
      <c r="A7" s="8" t="s">
        <v>65</v>
      </c>
      <c r="B7" s="9">
        <v>92</v>
      </c>
      <c r="C7" s="9">
        <v>1</v>
      </c>
      <c r="D7" s="9">
        <v>90</v>
      </c>
      <c r="E7" s="9">
        <v>1</v>
      </c>
      <c r="F7" s="9">
        <v>91</v>
      </c>
      <c r="G7" s="9">
        <v>1</v>
      </c>
      <c r="H7" s="9">
        <v>91</v>
      </c>
      <c r="I7" s="9">
        <v>1</v>
      </c>
      <c r="J7" s="9">
        <v>3</v>
      </c>
      <c r="K7" s="10">
        <f>IFERROR(IF(95*(B7*C7+D7*E7+F7*G7+H7*I7)=0,"",95*(B7*C7+D7*E7+F7*G7+H7*I7)/((C7+E7+G7+I7)*100)+J7),"")</f>
        <v>89.45</v>
      </c>
    </row>
    <row r="8" spans="1:11" ht="15.75">
      <c r="A8" s="16" t="s">
        <v>67</v>
      </c>
      <c r="B8" s="17"/>
      <c r="C8" s="17">
        <v>1</v>
      </c>
      <c r="D8" s="17"/>
      <c r="E8" s="17">
        <v>1</v>
      </c>
      <c r="F8" s="17"/>
      <c r="G8" s="17">
        <v>1</v>
      </c>
      <c r="H8" s="17"/>
      <c r="I8" s="17">
        <v>1</v>
      </c>
      <c r="J8" s="17"/>
      <c r="K8" s="18" t="str">
        <f>IFERROR(IF(95*(B8*C8+D8*E8+F8*G8+H8*I8)=0,"",95*(B8*C8+D8*E8+F8*G8+H8*I8)/((C8+E8+G8+I8)*100)+J8),"")</f>
        <v/>
      </c>
    </row>
    <row r="9" spans="1:11" ht="15.75">
      <c r="A9" s="3" t="s">
        <v>66</v>
      </c>
      <c r="B9" s="4"/>
      <c r="C9" s="4">
        <v>1</v>
      </c>
      <c r="D9" s="4"/>
      <c r="E9" s="4">
        <v>1</v>
      </c>
      <c r="F9" s="4"/>
      <c r="G9" s="4">
        <v>1</v>
      </c>
      <c r="H9" s="4"/>
      <c r="I9" s="4">
        <v>1</v>
      </c>
      <c r="J9" s="4"/>
      <c r="K9" s="5" t="str">
        <f>IFERROR(IF(95*(B9*C9+D9*E9+F9*G9+H9*I9)=0,"",95*(B9*C9+D9*E9+F9*G9+H9*I9)/((C9+E9+G9+I9)*100)+J9),"")</f>
        <v/>
      </c>
    </row>
    <row r="10" spans="1:11" ht="15.75">
      <c r="A10" s="3" t="s">
        <v>68</v>
      </c>
      <c r="B10" s="4"/>
      <c r="C10" s="4">
        <v>1</v>
      </c>
      <c r="D10" s="4"/>
      <c r="E10" s="4">
        <v>1</v>
      </c>
      <c r="F10" s="4"/>
      <c r="G10" s="4">
        <v>1</v>
      </c>
      <c r="H10" s="4"/>
      <c r="I10" s="4">
        <v>1</v>
      </c>
      <c r="J10" s="4"/>
      <c r="K10" s="5" t="str">
        <f>IFERROR(IF(95*(B10*C10+D10*E10+F10*G10+H10*I10)=0,"",95*(B10*C10+D10*E10+F10*G10+H10*I10)/((C10+E10+G10+I10)*100)+J10),"")</f>
        <v/>
      </c>
    </row>
    <row r="11" spans="1:11" ht="15.75">
      <c r="A11" s="3" t="s">
        <v>69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 t="str">
        <f>IFERROR(IF(95*(B11*C11+D11*E11+F11*G11+H11*I11)=0,"",95*(B11*C11+D11*E11+F11*G11+H11*I11)/((C11+E11+G11+I11)*100)+J11),"")</f>
        <v/>
      </c>
    </row>
    <row r="12" spans="1:11" ht="15.7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75">
      <c r="A14" s="6" t="s">
        <v>14</v>
      </c>
      <c r="B14" s="4"/>
      <c r="C14" s="4"/>
      <c r="D14" s="4"/>
      <c r="E14" s="4"/>
      <c r="F14" s="4"/>
      <c r="G14" s="4"/>
      <c r="H14" s="4"/>
      <c r="I14" s="4"/>
      <c r="J14" s="4"/>
      <c r="K14" s="5">
        <f>IFERROR(AVERAGE(K7:K11),"")</f>
        <v>89.45</v>
      </c>
    </row>
    <row r="15" spans="1:11" ht="15.7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75">
      <c r="A16" s="3" t="s">
        <v>15</v>
      </c>
      <c r="B16" s="4" t="s">
        <v>45</v>
      </c>
      <c r="C16" s="4">
        <f>B16*0.4</f>
        <v>2</v>
      </c>
      <c r="D16" s="4"/>
      <c r="E16" s="4"/>
      <c r="F16" s="4"/>
      <c r="G16" s="4"/>
      <c r="H16" s="4"/>
      <c r="I16" s="4"/>
      <c r="J16" s="4"/>
      <c r="K16" s="4"/>
    </row>
  </sheetData>
  <sortState xmlns:xlrd2="http://schemas.microsoft.com/office/spreadsheetml/2017/richdata2" ref="A8:K11">
    <sortCondition ref="K7:K11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18"/>
  <sheetViews>
    <sheetView topLeftCell="A7" workbookViewId="0">
      <selection activeCell="C13" sqref="C13"/>
    </sheetView>
  </sheetViews>
  <sheetFormatPr defaultRowHeight="15"/>
  <cols>
    <col min="1" max="1" width="47" customWidth="1"/>
    <col min="11" max="11" width="15" customWidth="1"/>
  </cols>
  <sheetData>
    <row r="2" spans="1:11">
      <c r="A2" s="13" t="s">
        <v>70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5" spans="1:11" ht="129.94999999999999" customHeight="1">
      <c r="A5" s="11" t="s">
        <v>2</v>
      </c>
      <c r="B5" s="11" t="s">
        <v>61</v>
      </c>
      <c r="C5" s="15"/>
      <c r="D5" s="11" t="s">
        <v>62</v>
      </c>
      <c r="E5" s="15"/>
      <c r="F5" s="11" t="s">
        <v>63</v>
      </c>
      <c r="G5" s="15"/>
      <c r="H5" s="11" t="s">
        <v>64</v>
      </c>
      <c r="I5" s="15"/>
      <c r="J5" s="11" t="s">
        <v>6</v>
      </c>
      <c r="K5" s="11" t="s">
        <v>7</v>
      </c>
    </row>
    <row r="6" spans="1:11" ht="15.95" customHeight="1">
      <c r="A6" s="12"/>
      <c r="B6" s="1" t="s">
        <v>8</v>
      </c>
      <c r="C6" s="1" t="s">
        <v>9</v>
      </c>
      <c r="D6" s="1" t="s">
        <v>8</v>
      </c>
      <c r="E6" s="1" t="s">
        <v>9</v>
      </c>
      <c r="F6" s="1" t="s">
        <v>8</v>
      </c>
      <c r="G6" s="1" t="s">
        <v>9</v>
      </c>
      <c r="H6" s="1" t="s">
        <v>8</v>
      </c>
      <c r="I6" s="1" t="s">
        <v>9</v>
      </c>
      <c r="J6" s="12"/>
      <c r="K6" s="12"/>
    </row>
    <row r="7" spans="1:11" ht="15.75">
      <c r="A7" s="8" t="s">
        <v>76</v>
      </c>
      <c r="B7" s="9">
        <v>95</v>
      </c>
      <c r="C7" s="9">
        <v>1</v>
      </c>
      <c r="D7" s="9">
        <v>95</v>
      </c>
      <c r="E7" s="9">
        <v>1</v>
      </c>
      <c r="F7" s="9">
        <v>94</v>
      </c>
      <c r="G7" s="9">
        <v>1</v>
      </c>
      <c r="H7" s="9">
        <v>94</v>
      </c>
      <c r="I7" s="9">
        <v>1</v>
      </c>
      <c r="J7" s="9"/>
      <c r="K7" s="10">
        <f t="shared" ref="K7:K13" si="0">IFERROR(IF(95*(B7*C7+D7*E7+F7*G7+H7*I7)=0,"",95*(B7*C7+D7*E7+F7*G7+H7*I7)/((C7+E7+G7+I7)*100)+J7),"")</f>
        <v>89.775000000000006</v>
      </c>
    </row>
    <row r="8" spans="1:11" ht="15.75">
      <c r="A8" s="8" t="s">
        <v>72</v>
      </c>
      <c r="B8" s="9">
        <v>73</v>
      </c>
      <c r="C8" s="9">
        <v>1</v>
      </c>
      <c r="D8" s="9">
        <v>84</v>
      </c>
      <c r="E8" s="9">
        <v>1</v>
      </c>
      <c r="F8" s="9">
        <v>85</v>
      </c>
      <c r="G8" s="9">
        <v>1</v>
      </c>
      <c r="H8" s="9">
        <v>85</v>
      </c>
      <c r="I8" s="9">
        <v>1</v>
      </c>
      <c r="J8" s="9"/>
      <c r="K8" s="10">
        <f t="shared" si="0"/>
        <v>77.662499999999994</v>
      </c>
    </row>
    <row r="9" spans="1:11" ht="15.75">
      <c r="A9" s="8" t="s">
        <v>73</v>
      </c>
      <c r="B9" s="9">
        <v>85</v>
      </c>
      <c r="C9" s="9">
        <v>1</v>
      </c>
      <c r="D9" s="9">
        <v>75</v>
      </c>
      <c r="E9" s="9">
        <v>1</v>
      </c>
      <c r="F9" s="9">
        <v>86</v>
      </c>
      <c r="G9" s="9">
        <v>1</v>
      </c>
      <c r="H9" s="9">
        <v>81</v>
      </c>
      <c r="I9" s="9">
        <v>1</v>
      </c>
      <c r="J9" s="9"/>
      <c r="K9" s="10">
        <f t="shared" si="0"/>
        <v>77.662499999999994</v>
      </c>
    </row>
    <row r="10" spans="1:11" ht="15.75">
      <c r="A10" s="3" t="s">
        <v>77</v>
      </c>
      <c r="B10" s="4">
        <v>74</v>
      </c>
      <c r="C10" s="4">
        <v>1</v>
      </c>
      <c r="D10" s="4">
        <v>75</v>
      </c>
      <c r="E10" s="4">
        <v>1</v>
      </c>
      <c r="F10" s="4">
        <v>77</v>
      </c>
      <c r="G10" s="4">
        <v>1</v>
      </c>
      <c r="H10" s="4">
        <v>75</v>
      </c>
      <c r="I10" s="4">
        <v>1</v>
      </c>
      <c r="J10" s="4"/>
      <c r="K10" s="5">
        <f t="shared" si="0"/>
        <v>71.487499999999997</v>
      </c>
    </row>
    <row r="11" spans="1:11" ht="15.75">
      <c r="A11" s="3" t="s">
        <v>71</v>
      </c>
      <c r="B11" s="4"/>
      <c r="C11" s="4">
        <v>1</v>
      </c>
      <c r="D11" s="4"/>
      <c r="E11" s="4">
        <v>1</v>
      </c>
      <c r="F11" s="4"/>
      <c r="G11" s="4">
        <v>1</v>
      </c>
      <c r="H11" s="4"/>
      <c r="I11" s="4">
        <v>1</v>
      </c>
      <c r="J11" s="4"/>
      <c r="K11" s="5" t="str">
        <f t="shared" si="0"/>
        <v/>
      </c>
    </row>
    <row r="12" spans="1:11" ht="15.75">
      <c r="A12" s="3" t="s">
        <v>74</v>
      </c>
      <c r="B12" s="4"/>
      <c r="C12" s="4">
        <v>1</v>
      </c>
      <c r="D12" s="4"/>
      <c r="E12" s="4">
        <v>1</v>
      </c>
      <c r="F12" s="4"/>
      <c r="G12" s="4">
        <v>1</v>
      </c>
      <c r="H12" s="4"/>
      <c r="I12" s="4">
        <v>1</v>
      </c>
      <c r="J12" s="4"/>
      <c r="K12" s="5" t="str">
        <f t="shared" si="0"/>
        <v/>
      </c>
    </row>
    <row r="13" spans="1:11" ht="15.75">
      <c r="A13" s="3" t="s">
        <v>75</v>
      </c>
      <c r="B13" s="4"/>
      <c r="C13" s="4">
        <v>1</v>
      </c>
      <c r="D13" s="4"/>
      <c r="E13" s="4">
        <v>1</v>
      </c>
      <c r="F13" s="4"/>
      <c r="G13" s="4">
        <v>1</v>
      </c>
      <c r="H13" s="4"/>
      <c r="I13" s="4">
        <v>1</v>
      </c>
      <c r="J13" s="4"/>
      <c r="K13" s="5" t="str">
        <f t="shared" si="0"/>
        <v/>
      </c>
    </row>
    <row r="14" spans="1:11" ht="15.7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7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75">
      <c r="A16" s="6" t="s">
        <v>14</v>
      </c>
      <c r="B16" s="4"/>
      <c r="C16" s="4"/>
      <c r="D16" s="4"/>
      <c r="E16" s="4"/>
      <c r="F16" s="4"/>
      <c r="G16" s="4"/>
      <c r="H16" s="4"/>
      <c r="I16" s="4"/>
      <c r="J16" s="4"/>
      <c r="K16" s="5">
        <f>IFERROR(AVERAGE(K7:K13),"")</f>
        <v>79.146874999999994</v>
      </c>
    </row>
    <row r="17" spans="1:11" ht="15.7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5.75">
      <c r="A18" s="3" t="s">
        <v>15</v>
      </c>
      <c r="B18" s="4" t="s">
        <v>78</v>
      </c>
      <c r="C18" s="4">
        <f>B18*0.4</f>
        <v>2.8000000000000003</v>
      </c>
      <c r="D18" s="4"/>
      <c r="E18" s="4"/>
      <c r="F18" s="4"/>
      <c r="G18" s="4"/>
      <c r="H18" s="4"/>
      <c r="I18" s="4"/>
      <c r="J18" s="4"/>
      <c r="K18" s="4"/>
    </row>
  </sheetData>
  <sortState xmlns:xlrd2="http://schemas.microsoft.com/office/spreadsheetml/2017/richdata2" ref="A7:K10">
    <sortCondition descending="1" ref="K7:K10"/>
  </sortState>
  <mergeCells count="8">
    <mergeCell ref="J5:J6"/>
    <mergeCell ref="K5:K6"/>
    <mergeCell ref="A2:K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</vt:i4>
      </vt:variant>
    </vt:vector>
  </HeadingPairs>
  <TitlesOfParts>
    <vt:vector size="11" baseType="lpstr">
      <vt:lpstr>Середній бал</vt:lpstr>
      <vt:lpstr>АВ-21</vt:lpstr>
      <vt:lpstr>АВ-22ск</vt:lpstr>
      <vt:lpstr>ЕПА-21</vt:lpstr>
      <vt:lpstr>ЕПА-22ск</vt:lpstr>
      <vt:lpstr>МО-21</vt:lpstr>
      <vt:lpstr>МО-22ск</vt:lpstr>
      <vt:lpstr>МЧМ-21</vt:lpstr>
      <vt:lpstr>МЧМ-22ск</vt:lpstr>
      <vt:lpstr>ХТ-21</vt:lpstr>
      <vt:lpstr>ХТ-22ск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2025-04-29T09:41:01Z</dcterms:created>
  <dcterms:modified xsi:type="dcterms:W3CDTF">2025-05-20T12:36:31Z</dcterms:modified>
</cp:coreProperties>
</file>