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ADFA4C1C-A605-42DF-9A8B-F3A7D03D6EC1}" xr6:coauthVersionLast="47" xr6:coauthVersionMax="47" xr10:uidLastSave="{00000000-0000-0000-0000-000000000000}"/>
  <bookViews>
    <workbookView xWindow="-20610" yWindow="-120" windowWidth="20730" windowHeight="11160" tabRatio="868" firstSheet="22" activeTab="35" xr2:uid="{00000000-000D-0000-FFFF-FFFF00000000}"/>
  </bookViews>
  <sheets>
    <sheet name="Середній бал" sheetId="1" r:id="rId1"/>
    <sheet name="АВ-22" sheetId="2" r:id="rId2"/>
    <sheet name="АВ-23" sheetId="3" r:id="rId3"/>
    <sheet name="АВ-23ск" sheetId="4" r:id="rId4"/>
    <sheet name="АВ-24" sheetId="5" r:id="rId5"/>
    <sheet name="АВ-24м" sheetId="6" r:id="rId6"/>
    <sheet name="АВ-24ск" sheetId="7" r:id="rId7"/>
    <sheet name="ГМ-23" sheetId="8" r:id="rId8"/>
    <sheet name="ГМ-23ск" sheetId="9" r:id="rId9"/>
    <sheet name="ГМ-24" sheetId="10" r:id="rId10"/>
    <sheet name="ГМ-24м" sheetId="11" r:id="rId11"/>
    <sheet name="ГМ-24ск" sheetId="12" r:id="rId12"/>
    <sheet name="ГР-22" sheetId="13" r:id="rId13"/>
    <sheet name="ГР-23" sheetId="14" r:id="rId14"/>
    <sheet name="ГР-23ск" sheetId="15" r:id="rId15"/>
    <sheet name="ГР-24" sheetId="16" r:id="rId16"/>
    <sheet name="ГР-24ск" sheetId="17" r:id="rId17"/>
    <sheet name="ЕПА-22" sheetId="18" r:id="rId18"/>
    <sheet name="ЕПА-23" sheetId="19" r:id="rId19"/>
    <sheet name="ЕПА-23ск" sheetId="20" r:id="rId20"/>
    <sheet name="ЕПА-24" sheetId="21" r:id="rId21"/>
    <sheet name="ЕПА-24м" sheetId="22" r:id="rId22"/>
    <sheet name="ЕПА-24ск" sheetId="23" r:id="rId23"/>
    <sheet name="МО-22" sheetId="24" r:id="rId24"/>
    <sheet name="МТ-23" sheetId="25" r:id="rId25"/>
    <sheet name="МТ-23ск" sheetId="26" r:id="rId26"/>
    <sheet name="МТ-24" sheetId="27" r:id="rId27"/>
    <sheet name="МТ-24м" sheetId="28" r:id="rId28"/>
    <sheet name="МТ-24ск" sheetId="29" r:id="rId29"/>
    <sheet name="МЧМ-22" sheetId="30" r:id="rId30"/>
    <sheet name="ХТ-22" sheetId="31" r:id="rId31"/>
    <sheet name="ХТ-23" sheetId="32" r:id="rId32"/>
    <sheet name="ХТ-23ск" sheetId="33" r:id="rId33"/>
    <sheet name="ХТ-24" sheetId="34" r:id="rId34"/>
    <sheet name="ХТ-24м" sheetId="35" r:id="rId35"/>
    <sheet name="ХТ-24ск" sheetId="36" r:id="rId3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0" l="1"/>
  <c r="C16" i="36"/>
  <c r="M11" i="36"/>
  <c r="M10" i="36"/>
  <c r="M7" i="36"/>
  <c r="M8" i="36"/>
  <c r="M9" i="36"/>
  <c r="C15" i="35"/>
  <c r="K10" i="35"/>
  <c r="K8" i="35"/>
  <c r="K7" i="35"/>
  <c r="K9" i="35"/>
  <c r="C14" i="34"/>
  <c r="I9" i="34"/>
  <c r="I8" i="34"/>
  <c r="I7" i="34"/>
  <c r="I12" i="34" s="1"/>
  <c r="C14" i="33"/>
  <c r="M8" i="33"/>
  <c r="M7" i="33"/>
  <c r="M12" i="33" s="1"/>
  <c r="M9" i="33"/>
  <c r="C14" i="32"/>
  <c r="M8" i="32"/>
  <c r="M7" i="32"/>
  <c r="M9" i="32"/>
  <c r="M12" i="32" s="1"/>
  <c r="C17" i="31"/>
  <c r="M9" i="31"/>
  <c r="M7" i="31"/>
  <c r="M12" i="31"/>
  <c r="M11" i="31"/>
  <c r="M8" i="31"/>
  <c r="M10" i="31"/>
  <c r="M15" i="31" s="1"/>
  <c r="C17" i="30"/>
  <c r="K12" i="30"/>
  <c r="K9" i="30"/>
  <c r="K8" i="30"/>
  <c r="K7" i="30"/>
  <c r="K10" i="30"/>
  <c r="C25" i="29"/>
  <c r="M20" i="29"/>
  <c r="M19" i="29"/>
  <c r="M7" i="29"/>
  <c r="M8" i="29"/>
  <c r="M18" i="29"/>
  <c r="M17" i="29"/>
  <c r="M16" i="29"/>
  <c r="M15" i="29"/>
  <c r="M9" i="29"/>
  <c r="M14" i="29"/>
  <c r="M13" i="29"/>
  <c r="M12" i="29"/>
  <c r="M11" i="29"/>
  <c r="M10" i="29"/>
  <c r="C21" i="28"/>
  <c r="M16" i="28"/>
  <c r="M15" i="28"/>
  <c r="M14" i="28"/>
  <c r="M8" i="28"/>
  <c r="M13" i="28"/>
  <c r="M7" i="28"/>
  <c r="M12" i="28"/>
  <c r="M11" i="28"/>
  <c r="M10" i="28"/>
  <c r="M9" i="28"/>
  <c r="C17" i="27"/>
  <c r="I12" i="27"/>
  <c r="I8" i="27"/>
  <c r="I11" i="27"/>
  <c r="I7" i="27"/>
  <c r="I10" i="27"/>
  <c r="I9" i="27"/>
  <c r="C23" i="26"/>
  <c r="K12" i="26"/>
  <c r="K18" i="26"/>
  <c r="K7" i="26"/>
  <c r="K8" i="26"/>
  <c r="K17" i="26"/>
  <c r="K16" i="26"/>
  <c r="K10" i="26"/>
  <c r="K11" i="26"/>
  <c r="K15" i="26"/>
  <c r="K14" i="26"/>
  <c r="K9" i="26"/>
  <c r="K13" i="26"/>
  <c r="C16" i="25"/>
  <c r="M11" i="25"/>
  <c r="M8" i="25"/>
  <c r="M10" i="25"/>
  <c r="M7" i="25"/>
  <c r="M14" i="25" s="1"/>
  <c r="M9" i="25"/>
  <c r="C18" i="24"/>
  <c r="K7" i="24"/>
  <c r="K13" i="24"/>
  <c r="K12" i="24"/>
  <c r="K11" i="24"/>
  <c r="K10" i="24"/>
  <c r="K9" i="24"/>
  <c r="K8" i="24"/>
  <c r="K16" i="24" s="1"/>
  <c r="C17" i="23"/>
  <c r="I9" i="23"/>
  <c r="I12" i="23"/>
  <c r="I11" i="23"/>
  <c r="I10" i="23"/>
  <c r="I7" i="23"/>
  <c r="I8" i="23"/>
  <c r="C17" i="22"/>
  <c r="K12" i="22"/>
  <c r="K11" i="22"/>
  <c r="K8" i="22"/>
  <c r="K7" i="22"/>
  <c r="K9" i="22"/>
  <c r="K10" i="22"/>
  <c r="K15" i="22" s="1"/>
  <c r="C17" i="21"/>
  <c r="I12" i="21"/>
  <c r="I11" i="21"/>
  <c r="I7" i="21"/>
  <c r="I9" i="21"/>
  <c r="I10" i="21"/>
  <c r="I8" i="21"/>
  <c r="I15" i="21" s="1"/>
  <c r="C19" i="20"/>
  <c r="K7" i="20"/>
  <c r="K14" i="20"/>
  <c r="K13" i="20"/>
  <c r="K12" i="20"/>
  <c r="K11" i="20"/>
  <c r="K10" i="20"/>
  <c r="K9" i="20"/>
  <c r="K8" i="20"/>
  <c r="C14" i="19"/>
  <c r="I7" i="19"/>
  <c r="I9" i="19"/>
  <c r="I8" i="19"/>
  <c r="I12" i="19" s="1"/>
  <c r="C16" i="18"/>
  <c r="K11" i="18"/>
  <c r="K10" i="18"/>
  <c r="K9" i="18"/>
  <c r="K8" i="18"/>
  <c r="K7" i="18"/>
  <c r="K14" i="18" s="1"/>
  <c r="C15" i="17"/>
  <c r="I7" i="17"/>
  <c r="I10" i="17"/>
  <c r="I9" i="17"/>
  <c r="I8" i="17"/>
  <c r="C15" i="16"/>
  <c r="I10" i="16"/>
  <c r="I9" i="16"/>
  <c r="I8" i="16"/>
  <c r="I13" i="16" s="1"/>
  <c r="I7" i="16"/>
  <c r="C14" i="15"/>
  <c r="K8" i="15"/>
  <c r="K9" i="15"/>
  <c r="K7" i="15"/>
  <c r="K12" i="15" s="1"/>
  <c r="C13" i="14"/>
  <c r="I8" i="14"/>
  <c r="I7" i="14"/>
  <c r="I11" i="14" s="1"/>
  <c r="C14" i="13"/>
  <c r="K9" i="13"/>
  <c r="K12" i="13" s="1"/>
  <c r="K7" i="13"/>
  <c r="K8" i="13"/>
  <c r="C21" i="12"/>
  <c r="I16" i="12"/>
  <c r="I15" i="12"/>
  <c r="I10" i="12"/>
  <c r="I11" i="12"/>
  <c r="I14" i="12"/>
  <c r="I9" i="12"/>
  <c r="I7" i="12"/>
  <c r="I13" i="12"/>
  <c r="I12" i="12"/>
  <c r="I8" i="12"/>
  <c r="I19" i="12" s="1"/>
  <c r="C19" i="11"/>
  <c r="K12" i="11"/>
  <c r="K10" i="11"/>
  <c r="K7" i="11"/>
  <c r="K11" i="11"/>
  <c r="K17" i="11" s="1"/>
  <c r="K14" i="11"/>
  <c r="K9" i="11"/>
  <c r="K13" i="11"/>
  <c r="K8" i="11"/>
  <c r="C19" i="10"/>
  <c r="I11" i="10"/>
  <c r="I14" i="10"/>
  <c r="I7" i="10"/>
  <c r="I13" i="10"/>
  <c r="I12" i="10"/>
  <c r="I10" i="10"/>
  <c r="I9" i="10"/>
  <c r="I8" i="10"/>
  <c r="I17" i="10" s="1"/>
  <c r="C22" i="9"/>
  <c r="K9" i="9"/>
  <c r="K8" i="9"/>
  <c r="K7" i="9"/>
  <c r="K17" i="9"/>
  <c r="K16" i="9"/>
  <c r="K15" i="9"/>
  <c r="K14" i="9"/>
  <c r="K13" i="9"/>
  <c r="K12" i="9"/>
  <c r="K10" i="9"/>
  <c r="K11" i="9"/>
  <c r="C19" i="8"/>
  <c r="I14" i="8"/>
  <c r="I13" i="8"/>
  <c r="I12" i="8"/>
  <c r="I11" i="8"/>
  <c r="I10" i="8"/>
  <c r="I9" i="8"/>
  <c r="I7" i="8"/>
  <c r="I8" i="8"/>
  <c r="I17" i="8" s="1"/>
  <c r="C15" i="7"/>
  <c r="I10" i="7"/>
  <c r="I13" i="7" s="1"/>
  <c r="I9" i="7"/>
  <c r="I8" i="7"/>
  <c r="I7" i="7"/>
  <c r="C17" i="6"/>
  <c r="K12" i="6"/>
  <c r="K11" i="6"/>
  <c r="K10" i="6"/>
  <c r="K9" i="6"/>
  <c r="K8" i="6"/>
  <c r="K7" i="6"/>
  <c r="K15" i="6" s="1"/>
  <c r="C15" i="5"/>
  <c r="I10" i="5"/>
  <c r="I7" i="5"/>
  <c r="I9" i="5"/>
  <c r="I8" i="5"/>
  <c r="I13" i="5" s="1"/>
  <c r="C22" i="4"/>
  <c r="K17" i="4"/>
  <c r="K12" i="4"/>
  <c r="K7" i="4"/>
  <c r="K10" i="4"/>
  <c r="K16" i="4"/>
  <c r="K11" i="4"/>
  <c r="K15" i="4"/>
  <c r="K9" i="4"/>
  <c r="K14" i="4"/>
  <c r="K8" i="4"/>
  <c r="K13" i="4"/>
  <c r="C16" i="3"/>
  <c r="M8" i="3"/>
  <c r="M11" i="3"/>
  <c r="M7" i="3"/>
  <c r="M10" i="3"/>
  <c r="M9" i="3"/>
  <c r="C15" i="2"/>
  <c r="K10" i="2"/>
  <c r="K13" i="2" s="1"/>
  <c r="K9" i="2"/>
  <c r="K8" i="2"/>
  <c r="K7" i="2"/>
  <c r="M23" i="29" l="1"/>
  <c r="M19" i="28"/>
  <c r="I15" i="27"/>
  <c r="K21" i="26"/>
  <c r="B4" i="1" s="1"/>
  <c r="I15" i="23"/>
  <c r="K17" i="20"/>
  <c r="I13" i="17"/>
  <c r="K20" i="9"/>
  <c r="K20" i="4"/>
  <c r="M14" i="3"/>
  <c r="M14" i="36"/>
  <c r="K13" i="35"/>
  <c r="K15" i="30"/>
</calcChain>
</file>

<file path=xl/sharedStrings.xml><?xml version="1.0" encoding="utf-8"?>
<sst xmlns="http://schemas.openxmlformats.org/spreadsheetml/2006/main" count="864" uniqueCount="330">
  <si>
    <t>Середній прохідний бал по факультету для груп, де навчається 1 студент за кошти держзамовлення</t>
  </si>
  <si>
    <t>АВ-22</t>
  </si>
  <si>
    <t>ПІБ</t>
  </si>
  <si>
    <t>Теорія автоматичного керування (курсова робота)</t>
  </si>
  <si>
    <t>Ідентифікація та моделювання об’єктів автоматизації</t>
  </si>
  <si>
    <t>Системне програмування</t>
  </si>
  <si>
    <t>Теорія автоматичного керування</t>
  </si>
  <si>
    <t>Дод. бали</t>
  </si>
  <si>
    <t>Бали рейтингу</t>
  </si>
  <si>
    <t>Оцінка</t>
  </si>
  <si>
    <t>Кредити</t>
  </si>
  <si>
    <t>БІЛЕНКО Захар Вікторович</t>
  </si>
  <si>
    <t>ПОДУФАЛИЙ Кирил Сергійович</t>
  </si>
  <si>
    <t>ЧЕРЕВАЧ Олеся Олександрівна</t>
  </si>
  <si>
    <t>ШРАМ Дмитро Петрович</t>
  </si>
  <si>
    <t>Середнє значення</t>
  </si>
  <si>
    <t>Всього</t>
  </si>
  <si>
    <t>4</t>
  </si>
  <si>
    <t>АВ-23</t>
  </si>
  <si>
    <t>Автоматизація технологічних процесів та виробництв</t>
  </si>
  <si>
    <t>Технологічні вимірювання та прилади</t>
  </si>
  <si>
    <t>Електроніка та мікросхемотехніка</t>
  </si>
  <si>
    <t>Електроніка та мікросхемотехніка_x000D_
_x000D_
Електроніка та мікросхемотехніка (курсова робота)</t>
  </si>
  <si>
    <t>Технічні засоби автоматизації</t>
  </si>
  <si>
    <t>БУРМАК Денис Миколайович</t>
  </si>
  <si>
    <t>КОЛЄСНІК Микита Олександрович</t>
  </si>
  <si>
    <t>СІВЕРОВ Гліб Петрович</t>
  </si>
  <si>
    <t>ШИШКА Анна Олександрівна</t>
  </si>
  <si>
    <t>ЯРЛУШКІН Олександр Дмитрович</t>
  </si>
  <si>
    <t>5</t>
  </si>
  <si>
    <t>АВ-23ск</t>
  </si>
  <si>
    <t>АНДРОЩУК Микола Юрійович</t>
  </si>
  <si>
    <t>БОНДАРЕНКО Ярослав Дмитрович</t>
  </si>
  <si>
    <t>ВОЛОШИН Ілля Олегович</t>
  </si>
  <si>
    <t>ГОРЛАНОВ Олександр Володимирович</t>
  </si>
  <si>
    <t>ДАРІЙ Данило Олександрович</t>
  </si>
  <si>
    <t>КИРПИЧОВ Олександр Геннадійович</t>
  </si>
  <si>
    <t>КУНИЦЬКИЙ Вадим Валерійович</t>
  </si>
  <si>
    <t>СЕМЕНЦОВ Микита Сергійович</t>
  </si>
  <si>
    <t>СТЕПАНЮК Аліна Леонідівна</t>
  </si>
  <si>
    <t>ТОЛСТУХА Костянтин Валерійович</t>
  </si>
  <si>
    <t>ХИДИРОВ Даніїл Тагірович</t>
  </si>
  <si>
    <t>11</t>
  </si>
  <si>
    <t>АВ-24</t>
  </si>
  <si>
    <t>Іноземна мова за фахом</t>
  </si>
  <si>
    <t>Основи електротехніки</t>
  </si>
  <si>
    <t>Спеціальні розділи фізики</t>
  </si>
  <si>
    <t>ГЕРАСІМОВ Семен Вікторович</t>
  </si>
  <si>
    <t>ЛОТОЦЬКИЙ Назарій Володимирович</t>
  </si>
  <si>
    <t>ПОПАДЮХА Вадим Олексійович</t>
  </si>
  <si>
    <t>ШУСТОВ Дмитро Сергійович</t>
  </si>
  <si>
    <t>АВ-24м</t>
  </si>
  <si>
    <t>Розподілені інформаційно-управляючі системи (курсова робота)</t>
  </si>
  <si>
    <t>Методи прикладного статистичного аналізу</t>
  </si>
  <si>
    <t>Розподілені інформаційно-управляючі системи</t>
  </si>
  <si>
    <t>Технічний нагляд над технологічними проєктами</t>
  </si>
  <si>
    <t>БОБУНЕНКО Микола Сергійович</t>
  </si>
  <si>
    <t>ЗІКУНОВ Владислав Олегович</t>
  </si>
  <si>
    <t>КОНЦЕВИЙ Дмитро Миколайович</t>
  </si>
  <si>
    <t>ЛИСИШИН Ярослав Анатолійович</t>
  </si>
  <si>
    <t>НАУМЕНКО Денис Васильович</t>
  </si>
  <si>
    <t>ХАСАНОВ Дмитро Анатолійович</t>
  </si>
  <si>
    <t>6</t>
  </si>
  <si>
    <t>АВ-24ск</t>
  </si>
  <si>
    <t>Технології програмування на мовах високого рівня</t>
  </si>
  <si>
    <t>ДМИТРЮК Сергій Миколайович</t>
  </si>
  <si>
    <t>СІДАРОК Максим Олександрович</t>
  </si>
  <si>
    <t>СТОЯНОВСЬКИЙ Павло Олександрович</t>
  </si>
  <si>
    <t>ШКВАРЕЦЬ Максим Андрійович</t>
  </si>
  <si>
    <t>ГМ-23</t>
  </si>
  <si>
    <t>Опір матеріалів</t>
  </si>
  <si>
    <t>Теоретична механіка</t>
  </si>
  <si>
    <t>Теорія механізмів і машин</t>
  </si>
  <si>
    <t>БОРЩ Нікіта Олегович</t>
  </si>
  <si>
    <t>ГАВРИЛЕЦЬ Кирило Олександрович</t>
  </si>
  <si>
    <t>ГАМІДОВ Нурлан Сахіб огли</t>
  </si>
  <si>
    <t>НЕПОМЯЩИЙ Андрій Анатолійович</t>
  </si>
  <si>
    <t>ПОБЕРЕЖНИЙ Ілля Олександрович</t>
  </si>
  <si>
    <t>РЕЗЕПОВ Кирило Євгенович</t>
  </si>
  <si>
    <t>РОСКОТ Пилип Васильович</t>
  </si>
  <si>
    <t>ТОБОНЬКО Богдан Володимирович</t>
  </si>
  <si>
    <t>8</t>
  </si>
  <si>
    <t>ГМ-23ск</t>
  </si>
  <si>
    <t>Підйомно-транспортні машини (курсовий проєкт)</t>
  </si>
  <si>
    <t>Гідравліка, гідро- та пневмоприводи, експлуатація гідравлічних систем</t>
  </si>
  <si>
    <t>Підйомно-транспортні машини</t>
  </si>
  <si>
    <t>Технологічні лінії та комплекси металургійних цехів</t>
  </si>
  <si>
    <t>ГОНЧАРОВ Ігор Ігорович</t>
  </si>
  <si>
    <t>ГУБАРЕНКО Кирило Віталійович</t>
  </si>
  <si>
    <t>ГУЛАК Родіон Олегович</t>
  </si>
  <si>
    <t>ЄФІМЧУК-СИНЕНЬКИЙ Артем Ігорович</t>
  </si>
  <si>
    <t>ЗАХАРЕНКО Роман Юрійович</t>
  </si>
  <si>
    <t>ЛУК’ЯНОВ Єгор Олегович</t>
  </si>
  <si>
    <t>МАРКАРЯН Артем Геннадійович</t>
  </si>
  <si>
    <t>ПОСОХІНА Марія Сергіївна</t>
  </si>
  <si>
    <t>РАЦИН Богдан Юрійович</t>
  </si>
  <si>
    <t>РЕЗНІЧЕНКО Даниїл Олександрович</t>
  </si>
  <si>
    <t>ТКАЛЕНКО Кирило Олександрович</t>
  </si>
  <si>
    <t>ГМ-24</t>
  </si>
  <si>
    <t>Взаємозамінність та стандартизація</t>
  </si>
  <si>
    <t>АББАСОВ Байрам Фаігович</t>
  </si>
  <si>
    <t>ВАСИЛЕНКО Ігор Вікторович</t>
  </si>
  <si>
    <t>ЛЕВКОВСЬКИЙ Віталій Юрійович</t>
  </si>
  <si>
    <t>МЕДВЕДЄВ Валерій Віталійович</t>
  </si>
  <si>
    <t>МЕДВЕДЄВ Данііл Олегович</t>
  </si>
  <si>
    <t>ПЕТЕРІМОВ Данило Сергійович</t>
  </si>
  <si>
    <t>СЬОРА Євгеній Олександрович</t>
  </si>
  <si>
    <t>ТАТАРОВ Василь Юрійович</t>
  </si>
  <si>
    <t>ГМ-24м</t>
  </si>
  <si>
    <t>Організація ремонтних та монтажних робіт (курсова робота)</t>
  </si>
  <si>
    <t>Вібраційна техніка  та технічна діагностика металургійного устаткування</t>
  </si>
  <si>
    <t>Організація ремонтних та монтажних робіт</t>
  </si>
  <si>
    <t>АНДРОПОВ Іван Сергійович</t>
  </si>
  <si>
    <t>БАЛЮК Андрій Ігорович</t>
  </si>
  <si>
    <t>ГЛІКІН Владислав Дмитрович</t>
  </si>
  <si>
    <t>ДРУЗЬ Ілля Юрійович</t>
  </si>
  <si>
    <t>ЖИТНИК Артем Геннадійович</t>
  </si>
  <si>
    <t>ЗЄЛОВ Євгеній Олександрович</t>
  </si>
  <si>
    <t>КАРПАЧОВ Станіслав Олександрович</t>
  </si>
  <si>
    <t>ТКАЧЕНКО Єгор Ігорович</t>
  </si>
  <si>
    <t>ГМ-24ск</t>
  </si>
  <si>
    <t>БАРХОТА Андрій Володимирович</t>
  </si>
  <si>
    <t>БОРТЮК Максим Русланович</t>
  </si>
  <si>
    <t>ГЕРАСИМОВ Олександр Анатолійович</t>
  </si>
  <si>
    <t>ІБАДУЛАЄВ Тимур Русланович</t>
  </si>
  <si>
    <t>ІВАЩЕНКО Давид Євгенович</t>
  </si>
  <si>
    <t>КОТЛЯРОВ Даниїл Віталійович</t>
  </si>
  <si>
    <t>КУЧА Данило Сергійович</t>
  </si>
  <si>
    <t>НІКУЛЬЧА Олександр Андрійович</t>
  </si>
  <si>
    <t>СОЛОВЙОВ Іларіон Валентинович</t>
  </si>
  <si>
    <t>СПІВАК Олександр Миколайович</t>
  </si>
  <si>
    <t>10</t>
  </si>
  <si>
    <t>ГР-22</t>
  </si>
  <si>
    <t>Технологія розробки родовищ корисних копалин (курсова робота)</t>
  </si>
  <si>
    <t>Моделювання об`єктів видобутку корисних копалин</t>
  </si>
  <si>
    <t>Технологія розробки родовищ корисних копалин</t>
  </si>
  <si>
    <t>Технологія та безпека виконання підривних робіт</t>
  </si>
  <si>
    <t>ЄРМОЛАЄВА Каріна Вікторівна</t>
  </si>
  <si>
    <t>МАМИКОНЯН Артем Геннадійович</t>
  </si>
  <si>
    <t>ШИНКАРЬОВ Ярослав Олександрович</t>
  </si>
  <si>
    <t>3</t>
  </si>
  <si>
    <t>ГР-23</t>
  </si>
  <si>
    <t>Геодезія та маркшейдерська справа</t>
  </si>
  <si>
    <t>Загальна геологія та мінералогія</t>
  </si>
  <si>
    <t>Фізична хімія</t>
  </si>
  <si>
    <t>ДЖАВАДОВА Софія Ернестівна</t>
  </si>
  <si>
    <t>ОРЛОВА Анастасія Борисівна</t>
  </si>
  <si>
    <t>2</t>
  </si>
  <si>
    <t>ГР-23ск</t>
  </si>
  <si>
    <t>КНЯЗЬ Вадим Миколайович</t>
  </si>
  <si>
    <t>ЛАПЧИК Олег Олегович</t>
  </si>
  <si>
    <t>ОКУНЬ Павло Володимирович</t>
  </si>
  <si>
    <t>ГР-24</t>
  </si>
  <si>
    <t>Загальна хімія</t>
  </si>
  <si>
    <t>КРАВЧЕНКО Андрій Валерійович</t>
  </si>
  <si>
    <t>ЛЕВЧУК Нікіта Володимирович</t>
  </si>
  <si>
    <t>ПОТЕБНЯ Володимир Миколайович</t>
  </si>
  <si>
    <t>САПРОНОВА Вікторія Сергіївна</t>
  </si>
  <si>
    <t>ГР-24ск</t>
  </si>
  <si>
    <t>ПЛАХОТНЮК Роман Євгенович</t>
  </si>
  <si>
    <t>САХНО Віталій Олексійович</t>
  </si>
  <si>
    <t>СУХОПАРОВ Олексій Іванович</t>
  </si>
  <si>
    <t>ТЕРЕШКО Дмитро Павлович</t>
  </si>
  <si>
    <t>ЕПА-22</t>
  </si>
  <si>
    <t>Теоретичні основи електротехніки</t>
  </si>
  <si>
    <t>ГАНЦОВ Богдан Дмитрович</t>
  </si>
  <si>
    <t>ГОНЧАРЕНКО Олександр Олександрович</t>
  </si>
  <si>
    <t>ОЛІЙНИК Сергій Ігорович</t>
  </si>
  <si>
    <t>ХАРКО Євгеній Іванович</t>
  </si>
  <si>
    <t>ЧИРВА Нікіта Валерійович</t>
  </si>
  <si>
    <t>ЕПА-23</t>
  </si>
  <si>
    <t>Альтернативні джерела енергії в системах електропостачання</t>
  </si>
  <si>
    <t>Електричні машини</t>
  </si>
  <si>
    <t>ГУЦУ Ілля Віталійович</t>
  </si>
  <si>
    <t>ЗАДАЧІНКОВ Євген Володимирович</t>
  </si>
  <si>
    <t>КАРАЧЕНЦЕВ Сергій Олександрович</t>
  </si>
  <si>
    <t>ЕПА-23ск</t>
  </si>
  <si>
    <t>АНІСІМОВ Володимир Вікторович</t>
  </si>
  <si>
    <t>БОНДАРЕНКО Микола Андрійович</t>
  </si>
  <si>
    <t>БОРБУЛЕВИЧ Денис Сергійович</t>
  </si>
  <si>
    <t>ВЕРБИЦЬКИЙ Ілля Андрійович</t>
  </si>
  <si>
    <t>ВІННІК Іван Юрійович</t>
  </si>
  <si>
    <t>ПІНЧУК Кирило Віталійович</t>
  </si>
  <si>
    <t>ШКАФЕР Всеволод Вячеславович</t>
  </si>
  <si>
    <t>ЯКІМОВ Павло Сергійович</t>
  </si>
  <si>
    <t>ЕПА-24</t>
  </si>
  <si>
    <t>ВЕРХОЛА Василь Євгенович</t>
  </si>
  <si>
    <t>КІФЧУК Богдан Миколайович</t>
  </si>
  <si>
    <t>МАРТИНЧУК Леонід Вікторович</t>
  </si>
  <si>
    <t>МІНЧЕВ Максим Георгійович</t>
  </si>
  <si>
    <t>НІКІТІН Андрій Сергійович</t>
  </si>
  <si>
    <t>НОСИК Дмитро Сергійович</t>
  </si>
  <si>
    <t>ЕПА-24м</t>
  </si>
  <si>
    <t>Автоматизований електропривод (курсовий проєкт)</t>
  </si>
  <si>
    <t>Автоматизований електропривод</t>
  </si>
  <si>
    <t>БАБИЧ Микола Володимирович</t>
  </si>
  <si>
    <t>БАСТИЛЬ Дмитро Олегович</t>
  </si>
  <si>
    <t>БОНДАРЕНКО Андрій Миколайович</t>
  </si>
  <si>
    <t>ГУЗЕК Руслан Миколайович</t>
  </si>
  <si>
    <t>ІВАНОВ Антон Володимирович</t>
  </si>
  <si>
    <t>КИТАЙГОРА Максим Юрійович</t>
  </si>
  <si>
    <t>ЕПА-24ск</t>
  </si>
  <si>
    <t>АЗАДЯН Валерій Едуардович</t>
  </si>
  <si>
    <t>БЄЛОВОДОВ Олег Вікторович</t>
  </si>
  <si>
    <t>БУГРОВСЬКИЙ Віталій Максимович</t>
  </si>
  <si>
    <t>ІВАНЕНКО Ростислав Олександрович</t>
  </si>
  <si>
    <t>КІХА Євгеній Максимович</t>
  </si>
  <si>
    <t>КОЗЛОВ Олександр Олександрович</t>
  </si>
  <si>
    <t>МО-22</t>
  </si>
  <si>
    <t>АЛЕКСАНДРОВ Тихін Анатолійович</t>
  </si>
  <si>
    <t>БОНДАРЕНКО Артем Віталійович</t>
  </si>
  <si>
    <t>ГОЛУБ Ростислав Володимирович</t>
  </si>
  <si>
    <t>КОЛОМОЄЦЬ Ростислав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</si>
  <si>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</si>
  <si>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</si>
  <si>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</si>
  <si>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7</t>
  </si>
  <si>
    <t>МТ-23</t>
  </si>
  <si>
    <t>Обробка металів (курсова робота)</t>
  </si>
  <si>
    <t>Обробка металів</t>
  </si>
  <si>
    <t>Основи технічної творчості, наукових досліджень та стандартизація</t>
  </si>
  <si>
    <t>Теорія металургійних процесів</t>
  </si>
  <si>
    <t>КОРОВАЙ Микола Ігорович</t>
  </si>
  <si>
    <t>КУЧЕРЕНКО Еріка Віталіївна</t>
  </si>
  <si>
    <t>МАЛОВИК Максим Олегович</t>
  </si>
  <si>
    <t>ПУШКАРЬОВА Карина Віталіївна</t>
  </si>
  <si>
    <t>РЕРІХ Артем Сергійович</t>
  </si>
  <si>
    <t>МТ-23ск</t>
  </si>
  <si>
    <t>Організація технологій з підвищення якості сталі (курсова робота)</t>
  </si>
  <si>
    <t>Металургійні печі та теплотехніка</t>
  </si>
  <si>
    <t>Організація технологій з підвищення якості сталі</t>
  </si>
  <si>
    <t>Основи проєктування</t>
  </si>
  <si>
    <t>БЕЗСМЕРТНА Марина Олександрівна</t>
  </si>
  <si>
    <t>БІЛІЧЕНКО Ілля Олександрович</t>
  </si>
  <si>
    <t>ГАВРИЛЮК Данило Сергійович</t>
  </si>
  <si>
    <t>ГРИГОРЯН Юрій Павлович</t>
  </si>
  <si>
    <t>МАЛОВ Олександр Владиславович</t>
  </si>
  <si>
    <t>МАРЧИК Владислав Євгенійович</t>
  </si>
  <si>
    <t>НАГАЙЧЕНКО Владислав Сергійович</t>
  </si>
  <si>
    <t>ПОПКОВ Михайло Сергійович</t>
  </si>
  <si>
    <t>ПРАВЕДНА Ілона Євгенівна</t>
  </si>
  <si>
    <t>РЕВА Олег Миколайович</t>
  </si>
  <si>
    <t>СЕРПІТОВСЬКИЙ Гліб Володимирович</t>
  </si>
  <si>
    <t>ШЕВЧЕНКО Сергій Олексійович</t>
  </si>
  <si>
    <t>12</t>
  </si>
  <si>
    <t>МТ-24</t>
  </si>
  <si>
    <t>В’ЮННИК Артем Максимович</t>
  </si>
  <si>
    <t>ЗАРУБЕНКО Володимир Вікторович</t>
  </si>
  <si>
    <t>МАСЛЮК Денис Миколайович</t>
  </si>
  <si>
    <t>САВІНА Дарія Анатоліївна</t>
  </si>
  <si>
    <t>СІДЛОВА Анна Дмитрівна</t>
  </si>
  <si>
    <t xml:space="preserve">СМЕРКОЛЬ Артур </t>
  </si>
  <si>
    <t>МТ-24м</t>
  </si>
  <si>
    <t>Методи прикладного статистичного аналізу (курсова робота)</t>
  </si>
  <si>
    <t>Альтернативні процеси виробництва чорних металів</t>
  </si>
  <si>
    <t>Комп'ютеризація та моделювання інженерних розрахунків сталеплавильного виробництва</t>
  </si>
  <si>
    <t>БЕРЕГОВИЙ Дмитро Едуардович</t>
  </si>
  <si>
    <t>ГРИЦЮТА Нікіта Романович</t>
  </si>
  <si>
    <t>ДЕМИДЕНКО Сергій Віталійович</t>
  </si>
  <si>
    <t>ЛУШОВ Олександр Олексійович</t>
  </si>
  <si>
    <t>СКОРИЧЕНКО Максим Михайлович</t>
  </si>
  <si>
    <t>СОЛОМКО Андрій Сергійович</t>
  </si>
  <si>
    <t>ТОРЖЕВСЬКИЙ Євген Олександрович</t>
  </si>
  <si>
    <t>ФУГОЛЬ Ігор Андрійович</t>
  </si>
  <si>
    <t>ФУГОЛЬ Ілля Андрійович</t>
  </si>
  <si>
    <t>ЯЩУК Дмитро Вікторович</t>
  </si>
  <si>
    <t>МТ-24ск</t>
  </si>
  <si>
    <t>АБРАМОВ Роман Павлович</t>
  </si>
  <si>
    <t>БАГАЦЬКИЙ Дмитро Андрійович</t>
  </si>
  <si>
    <t>БОЧАРОВ Віктор Володимирович</t>
  </si>
  <si>
    <t>ГОРБЕНКО Віталій Валерійович</t>
  </si>
  <si>
    <t>ГОРБИК Олег Віталійович</t>
  </si>
  <si>
    <t>ДОВГИЙ Дмитро Олександрович</t>
  </si>
  <si>
    <t>КОВАЛЬОВ Олександр Ігорович</t>
  </si>
  <si>
    <t>КУЗЬМІНА Анастасія Володимирівна</t>
  </si>
  <si>
    <t>КУМЕНКО Євгенія Сергіївна</t>
  </si>
  <si>
    <t>НЕЧИПОРЕНКО Максим Миколайович</t>
  </si>
  <si>
    <t>РАДЗЕВИЛО Владислав Іванович</t>
  </si>
  <si>
    <t>РУДАК Олександр Петрович</t>
  </si>
  <si>
    <t>ХАРЧЕНКО Ілля Михайлович</t>
  </si>
  <si>
    <t>ЧМИЛЕНКО Лада Віталіївна</t>
  </si>
  <si>
    <t>14</t>
  </si>
  <si>
    <t>МЧМ-22</t>
  </si>
  <si>
    <t>БОЙКО Карина Владиславівна</t>
  </si>
  <si>
    <t>ГОЛОВАНЬ Назар Олексійович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</si>
  <si>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</si>
  <si>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</si>
  <si>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</si>
  <si>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</si>
  <si>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ХТ-22</t>
  </si>
  <si>
    <t>Процеси та апарати хімічної технології (курсовий проєкт)</t>
  </si>
  <si>
    <t>Математичне моделювання в хімічної технології</t>
  </si>
  <si>
    <t>Органічна та аналітична хімія</t>
  </si>
  <si>
    <t>Основи технічної творчості та інтелектуалізації</t>
  </si>
  <si>
    <t>Процеси та апарати хімічної технології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</si>
  <si>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</si>
  <si>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</si>
  <si>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</si>
  <si>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</si>
  <si>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</si>
  <si>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СОЛДАТЕНКО Катерина Олександрівна</t>
  </si>
  <si>
    <t>ХТ-23</t>
  </si>
  <si>
    <t>Підготовка твердих горючих копалин до переробки (курсова робота)</t>
  </si>
  <si>
    <t>Металургійне паливо та енерготехнологія хіміко-технологічних процесів</t>
  </si>
  <si>
    <t>Підготовка твердих горючих копалин до переробки</t>
  </si>
  <si>
    <t>Фізика і хімія горючих копалин</t>
  </si>
  <si>
    <t>МЕДВЄДЄВА Богдана Олександрівна</t>
  </si>
  <si>
    <t>МИЛКІНА Каріна Олександрівна</t>
  </si>
  <si>
    <t>ФІАЛКО-СМАЛЬ Євгенія Олегівна</t>
  </si>
  <si>
    <t>ХТ-23ск</t>
  </si>
  <si>
    <t>ЗУБОК Владислава Олексіївна</t>
  </si>
  <si>
    <t>ІОНОВА Юлія Володимирівна</t>
  </si>
  <si>
    <t>ПАНЧЕНКО Володимир Сергійович</t>
  </si>
  <si>
    <t>ХТ-24</t>
  </si>
  <si>
    <t>МАРТИНЧУК Георгій Вікторович</t>
  </si>
  <si>
    <t>МАТКЕВИЧ Дар`я Миколаївна</t>
  </si>
  <si>
    <t>РАДЖАБОВ Ісмаіл Масудович</t>
  </si>
  <si>
    <t>ХТ-24м</t>
  </si>
  <si>
    <t>Прогнозування якості коксу (курсова робота)</t>
  </si>
  <si>
    <t>Прогнозування якості коксу</t>
  </si>
  <si>
    <t>АЛЕКСЄЄНКО Валентин Андрійович</t>
  </si>
  <si>
    <t>БЕСПАЛЮК Тетяна Олександрівна</t>
  </si>
  <si>
    <t>СИНЕЛЬНИКОВА Олександра Михайлівна</t>
  </si>
  <si>
    <t>СТЕЦЮК Гліб Олександрович</t>
  </si>
  <si>
    <t>ХТ-24ск</t>
  </si>
  <si>
    <t>АСТАХОВ Сергій Костянтинович</t>
  </si>
  <si>
    <t>БІЛЬКО Богдан Павлович</t>
  </si>
  <si>
    <t>КОЖЕМЯТОВ Микола Костянтинович</t>
  </si>
  <si>
    <t>МОРОДУДІН Ярослав Сергійович</t>
  </si>
  <si>
    <t>ПОДРЯДЧИКОВ Вадим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</si>
</sst>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2" sqref="B2"/>
    </sheetView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6">
        <f>AVERAGE('АВ-22'!K13,'АВ-23'!M14,'АВ-23ск'!K20,'АВ-24'!I13,'АВ-24м'!K15,'АВ-24ск'!I13,'ГМ-23'!I17,'ГМ-23ск'!K20,'ГМ-24'!I17,'ГМ-24м'!K17,'ГМ-24ск'!I19,'ГР-22'!K12,'ГР-23'!I11,'ГР-23ск'!K12,'ГР-24'!I13,'ГР-24ск'!I13,'ЕПА-22'!K14,'ЕПА-23'!I12,'ЕПА-23ск'!K17,'ЕПА-24'!I15,'ЕПА-24м'!K15,'ЕПА-24ск'!I15,'МО-22'!K16,'МТ-23'!M14,'МТ-23ск'!K21,'МТ-24'!I15,'МТ-24м'!M19,'МТ-24ск'!M23,'МЧМ-22'!K15,'ХТ-22'!M15,'ХТ-23'!M12,'ХТ-23ск'!M12,'ХТ-24'!I12,'ХТ-24м'!K13,'ХТ-24ск'!M14)</f>
        <v>77.567016059027765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9"/>
  <sheetViews>
    <sheetView workbookViewId="0">
      <selection activeCell="I10" sqref="I10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98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99</v>
      </c>
      <c r="C5" s="16"/>
      <c r="D5" s="12" t="s">
        <v>44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105</v>
      </c>
      <c r="B7" s="10">
        <v>80</v>
      </c>
      <c r="C7" s="10">
        <v>1</v>
      </c>
      <c r="D7" s="10">
        <v>80</v>
      </c>
      <c r="E7" s="10">
        <v>1</v>
      </c>
      <c r="F7" s="10">
        <v>70</v>
      </c>
      <c r="G7" s="10">
        <v>1</v>
      </c>
      <c r="H7" s="10"/>
      <c r="I7" s="11">
        <f t="shared" ref="I7:I14" si="0">IFERROR(IF(95*(B7*C7+D7*E7+F7*G7)=0,"",95*(B7*C7+D7*E7+F7*G7)/((C7+E7+G7)*100)+H7),"")</f>
        <v>72.833333333333329</v>
      </c>
    </row>
    <row r="8" spans="1:9" ht="15.75" customHeight="1">
      <c r="A8" s="9" t="s">
        <v>100</v>
      </c>
      <c r="B8" s="10">
        <v>70</v>
      </c>
      <c r="C8" s="10">
        <v>1</v>
      </c>
      <c r="D8" s="10">
        <v>85</v>
      </c>
      <c r="E8" s="10">
        <v>1</v>
      </c>
      <c r="F8" s="10">
        <v>70</v>
      </c>
      <c r="G8" s="10">
        <v>1</v>
      </c>
      <c r="H8" s="10"/>
      <c r="I8" s="11">
        <f t="shared" si="0"/>
        <v>71.25</v>
      </c>
    </row>
    <row r="9" spans="1:9" ht="15.75" customHeight="1">
      <c r="A9" s="9" t="s">
        <v>101</v>
      </c>
      <c r="B9" s="10">
        <v>72</v>
      </c>
      <c r="C9" s="10">
        <v>1</v>
      </c>
      <c r="D9" s="10">
        <v>72</v>
      </c>
      <c r="E9" s="10">
        <v>1</v>
      </c>
      <c r="F9" s="10">
        <v>75</v>
      </c>
      <c r="G9" s="10">
        <v>1</v>
      </c>
      <c r="H9" s="10"/>
      <c r="I9" s="11">
        <f t="shared" si="0"/>
        <v>69.349999999999994</v>
      </c>
    </row>
    <row r="10" spans="1:9" ht="15.75" customHeight="1">
      <c r="A10" s="2" t="s">
        <v>102</v>
      </c>
      <c r="B10" s="3">
        <v>70</v>
      </c>
      <c r="C10" s="3">
        <v>1</v>
      </c>
      <c r="D10" s="3">
        <v>73</v>
      </c>
      <c r="E10" s="3">
        <v>1</v>
      </c>
      <c r="F10" s="3">
        <v>70</v>
      </c>
      <c r="G10" s="3">
        <v>1</v>
      </c>
      <c r="H10" s="3"/>
      <c r="I10" s="4">
        <f t="shared" si="0"/>
        <v>67.45</v>
      </c>
    </row>
    <row r="11" spans="1:9" ht="15.75" customHeight="1">
      <c r="A11" s="2" t="s">
        <v>107</v>
      </c>
      <c r="B11" s="3">
        <v>70</v>
      </c>
      <c r="C11" s="3">
        <v>1</v>
      </c>
      <c r="D11" s="3">
        <v>70</v>
      </c>
      <c r="E11" s="3">
        <v>1</v>
      </c>
      <c r="F11" s="3">
        <v>70</v>
      </c>
      <c r="G11" s="3">
        <v>1</v>
      </c>
      <c r="H11" s="3"/>
      <c r="I11" s="4">
        <f t="shared" si="0"/>
        <v>66.5</v>
      </c>
    </row>
    <row r="12" spans="1:9" ht="15.75" customHeight="1">
      <c r="A12" s="2" t="s">
        <v>103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104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106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4">
        <f>IFERROR(AVERAGE(I7:I14),"")</f>
        <v>69.476666666666659</v>
      </c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</row>
  </sheetData>
  <sortState xmlns:xlrd2="http://schemas.microsoft.com/office/spreadsheetml/2017/richdata2" ref="A7:I11">
    <sortCondition descending="1" ref="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9"/>
  <sheetViews>
    <sheetView workbookViewId="0">
      <selection activeCell="J9" sqref="J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108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109</v>
      </c>
      <c r="C5" s="16"/>
      <c r="D5" s="12" t="s">
        <v>110</v>
      </c>
      <c r="E5" s="16"/>
      <c r="F5" s="12" t="s">
        <v>111</v>
      </c>
      <c r="G5" s="16"/>
      <c r="H5" s="12" t="s">
        <v>55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117</v>
      </c>
      <c r="B7" s="10">
        <v>96</v>
      </c>
      <c r="C7" s="10">
        <v>1</v>
      </c>
      <c r="D7" s="10">
        <v>94</v>
      </c>
      <c r="E7" s="10">
        <v>1</v>
      </c>
      <c r="F7" s="10">
        <v>96</v>
      </c>
      <c r="G7" s="10">
        <v>1</v>
      </c>
      <c r="H7" s="10">
        <v>95</v>
      </c>
      <c r="I7" s="10">
        <v>1</v>
      </c>
      <c r="J7" s="10"/>
      <c r="K7" s="11">
        <f t="shared" ref="K7:K14" si="0">IFERROR(IF(95*(B7*C7+D7*E7+F7*G7+H7*I7)=0,"",95*(B7*C7+D7*E7+F7*G7+H7*I7)/((C7+E7+G7+I7)*100)+J7),"")</f>
        <v>90.487499999999997</v>
      </c>
    </row>
    <row r="8" spans="1:11" ht="15.75" customHeight="1">
      <c r="A8" s="9" t="s">
        <v>112</v>
      </c>
      <c r="B8" s="10">
        <v>81</v>
      </c>
      <c r="C8" s="10">
        <v>1</v>
      </c>
      <c r="D8" s="10">
        <v>80</v>
      </c>
      <c r="E8" s="10">
        <v>1</v>
      </c>
      <c r="F8" s="10">
        <v>81</v>
      </c>
      <c r="G8" s="10">
        <v>1</v>
      </c>
      <c r="H8" s="10">
        <v>82</v>
      </c>
      <c r="I8" s="10">
        <v>1</v>
      </c>
      <c r="J8" s="10"/>
      <c r="K8" s="11">
        <f t="shared" si="0"/>
        <v>76.95</v>
      </c>
    </row>
    <row r="9" spans="1:11" ht="15.75" customHeight="1">
      <c r="A9" s="9" t="s">
        <v>114</v>
      </c>
      <c r="B9" s="10">
        <v>81</v>
      </c>
      <c r="C9" s="10">
        <v>1</v>
      </c>
      <c r="D9" s="10">
        <v>80</v>
      </c>
      <c r="E9" s="10">
        <v>1</v>
      </c>
      <c r="F9" s="10">
        <v>81</v>
      </c>
      <c r="G9" s="10">
        <v>1</v>
      </c>
      <c r="H9" s="10">
        <v>82</v>
      </c>
      <c r="I9" s="10">
        <v>1</v>
      </c>
      <c r="J9" s="10"/>
      <c r="K9" s="11">
        <f t="shared" si="0"/>
        <v>76.95</v>
      </c>
    </row>
    <row r="10" spans="1:11" ht="15.75" customHeight="1">
      <c r="A10" s="2" t="s">
        <v>118</v>
      </c>
      <c r="B10" s="3">
        <v>73</v>
      </c>
      <c r="C10" s="3">
        <v>1</v>
      </c>
      <c r="D10" s="3">
        <v>90</v>
      </c>
      <c r="E10" s="3">
        <v>1</v>
      </c>
      <c r="F10" s="3">
        <v>70</v>
      </c>
      <c r="G10" s="3">
        <v>1</v>
      </c>
      <c r="H10" s="3">
        <v>73</v>
      </c>
      <c r="I10" s="3">
        <v>1</v>
      </c>
      <c r="J10" s="3"/>
      <c r="K10" s="4">
        <f t="shared" si="0"/>
        <v>72.674999999999997</v>
      </c>
    </row>
    <row r="11" spans="1:11" ht="15.75" customHeight="1">
      <c r="A11" s="2" t="s">
        <v>116</v>
      </c>
      <c r="B11" s="3">
        <v>71</v>
      </c>
      <c r="C11" s="3">
        <v>1</v>
      </c>
      <c r="D11" s="3">
        <v>71</v>
      </c>
      <c r="E11" s="3">
        <v>1</v>
      </c>
      <c r="F11" s="3">
        <v>71</v>
      </c>
      <c r="G11" s="3">
        <v>1</v>
      </c>
      <c r="H11" s="3">
        <v>70</v>
      </c>
      <c r="I11" s="3">
        <v>1</v>
      </c>
      <c r="J11" s="3"/>
      <c r="K11" s="4">
        <f t="shared" si="0"/>
        <v>67.212500000000006</v>
      </c>
    </row>
    <row r="12" spans="1:11" ht="15.75" customHeight="1">
      <c r="A12" s="2" t="s">
        <v>119</v>
      </c>
      <c r="B12" s="3">
        <v>68</v>
      </c>
      <c r="C12" s="3">
        <v>1</v>
      </c>
      <c r="D12" s="3">
        <v>69</v>
      </c>
      <c r="E12" s="3">
        <v>1</v>
      </c>
      <c r="F12" s="3">
        <v>69</v>
      </c>
      <c r="G12" s="3">
        <v>1</v>
      </c>
      <c r="H12" s="3">
        <v>70</v>
      </c>
      <c r="I12" s="3">
        <v>1</v>
      </c>
      <c r="J12" s="3"/>
      <c r="K12" s="4">
        <f t="shared" si="0"/>
        <v>65.55</v>
      </c>
    </row>
    <row r="13" spans="1:11" ht="15.75" customHeight="1">
      <c r="A13" s="2" t="s">
        <v>113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115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4">
        <f>IFERROR(AVERAGE(K7:K14),"")</f>
        <v>74.970833333333331</v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  <c r="J19" s="3"/>
      <c r="K19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1"/>
  <sheetViews>
    <sheetView workbookViewId="0">
      <selection activeCell="A7" sqref="A7:A10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120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70</v>
      </c>
      <c r="C5" s="16"/>
      <c r="D5" s="12" t="s">
        <v>71</v>
      </c>
      <c r="E5" s="16"/>
      <c r="F5" s="12" t="s">
        <v>72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124</v>
      </c>
      <c r="B7" s="10">
        <v>75</v>
      </c>
      <c r="C7" s="10">
        <v>1</v>
      </c>
      <c r="D7" s="10">
        <v>73</v>
      </c>
      <c r="E7" s="10">
        <v>1</v>
      </c>
      <c r="F7" s="10">
        <v>77</v>
      </c>
      <c r="G7" s="10">
        <v>1</v>
      </c>
      <c r="H7" s="10"/>
      <c r="I7" s="11">
        <f t="shared" ref="I7:I16" si="0">IFERROR(IF(95*(B7*C7+D7*E7+F7*G7)=0,"",95*(B7*C7+D7*E7+F7*G7)/((C7+E7+G7)*100)+H7),"")</f>
        <v>71.25</v>
      </c>
    </row>
    <row r="8" spans="1:9" ht="15.75" customHeight="1">
      <c r="A8" s="9" t="s">
        <v>121</v>
      </c>
      <c r="B8" s="10">
        <v>73</v>
      </c>
      <c r="C8" s="10">
        <v>1</v>
      </c>
      <c r="D8" s="10">
        <v>71</v>
      </c>
      <c r="E8" s="10">
        <v>1</v>
      </c>
      <c r="F8" s="10">
        <v>74</v>
      </c>
      <c r="G8" s="10">
        <v>1</v>
      </c>
      <c r="H8" s="10"/>
      <c r="I8" s="11">
        <f t="shared" si="0"/>
        <v>69.033333333333331</v>
      </c>
    </row>
    <row r="9" spans="1:9" ht="15.75" customHeight="1">
      <c r="A9" s="9" t="s">
        <v>125</v>
      </c>
      <c r="B9" s="10">
        <v>80</v>
      </c>
      <c r="C9" s="10">
        <v>1</v>
      </c>
      <c r="D9" s="10">
        <v>67</v>
      </c>
      <c r="E9" s="10">
        <v>1</v>
      </c>
      <c r="F9" s="10">
        <v>71</v>
      </c>
      <c r="G9" s="10">
        <v>1</v>
      </c>
      <c r="H9" s="10"/>
      <c r="I9" s="11">
        <f t="shared" si="0"/>
        <v>69.033333333333331</v>
      </c>
    </row>
    <row r="10" spans="1:9" ht="15.75" customHeight="1">
      <c r="A10" s="9" t="s">
        <v>128</v>
      </c>
      <c r="B10" s="10">
        <v>73</v>
      </c>
      <c r="C10" s="10">
        <v>1</v>
      </c>
      <c r="D10" s="10">
        <v>71</v>
      </c>
      <c r="E10" s="10">
        <v>1</v>
      </c>
      <c r="F10" s="10">
        <v>74</v>
      </c>
      <c r="G10" s="10">
        <v>1</v>
      </c>
      <c r="H10" s="10"/>
      <c r="I10" s="11">
        <f t="shared" si="0"/>
        <v>69.033333333333331</v>
      </c>
    </row>
    <row r="11" spans="1:9" ht="15.75" customHeight="1">
      <c r="A11" s="2" t="s">
        <v>127</v>
      </c>
      <c r="B11" s="3">
        <v>69</v>
      </c>
      <c r="C11" s="3">
        <v>1</v>
      </c>
      <c r="D11" s="3">
        <v>67</v>
      </c>
      <c r="E11" s="3">
        <v>1</v>
      </c>
      <c r="F11" s="3">
        <v>67</v>
      </c>
      <c r="G11" s="3">
        <v>1</v>
      </c>
      <c r="H11" s="3"/>
      <c r="I11" s="4">
        <f t="shared" si="0"/>
        <v>64.283333333333331</v>
      </c>
    </row>
    <row r="12" spans="1:9" ht="15.75" customHeight="1">
      <c r="A12" s="2" t="s">
        <v>122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123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126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 t="s">
        <v>129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4" t="str">
        <f t="shared" si="0"/>
        <v/>
      </c>
    </row>
    <row r="16" spans="1:9" ht="15.75" customHeight="1">
      <c r="A16" s="2" t="s">
        <v>130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4" t="str">
        <f t="shared" si="0"/>
        <v/>
      </c>
    </row>
    <row r="17" spans="1:9" ht="15.75" customHeight="1">
      <c r="A17" s="2"/>
      <c r="B17" s="3"/>
      <c r="C17" s="3"/>
      <c r="D17" s="3"/>
      <c r="E17" s="3"/>
      <c r="F17" s="3"/>
      <c r="G17" s="3"/>
      <c r="H17" s="3"/>
      <c r="I17" s="3"/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5" t="s">
        <v>15</v>
      </c>
      <c r="B19" s="3"/>
      <c r="C19" s="3"/>
      <c r="D19" s="3"/>
      <c r="E19" s="3"/>
      <c r="F19" s="3"/>
      <c r="G19" s="3"/>
      <c r="H19" s="3"/>
      <c r="I19" s="4">
        <f>IFERROR(AVERAGE(I7:I16),"")</f>
        <v>68.526666666666671</v>
      </c>
    </row>
    <row r="20" spans="1:9" ht="15.75" customHeight="1">
      <c r="A20" s="2"/>
      <c r="B20" s="3"/>
      <c r="C20" s="3"/>
      <c r="D20" s="3"/>
      <c r="E20" s="3"/>
      <c r="F20" s="3"/>
      <c r="G20" s="3"/>
      <c r="H20" s="3"/>
      <c r="I20" s="3"/>
    </row>
    <row r="21" spans="1:9" ht="15.75" customHeight="1">
      <c r="A21" s="2" t="s">
        <v>16</v>
      </c>
      <c r="B21" s="3" t="s">
        <v>131</v>
      </c>
      <c r="C21" s="3">
        <f>B21*0.4</f>
        <v>4</v>
      </c>
      <c r="D21" s="3"/>
      <c r="E21" s="3"/>
      <c r="F21" s="3"/>
      <c r="G21" s="3"/>
      <c r="H21" s="3"/>
      <c r="I21" s="3"/>
    </row>
  </sheetData>
  <sortState xmlns:xlrd2="http://schemas.microsoft.com/office/spreadsheetml/2017/richdata2" ref="A7:I11">
    <sortCondition descending="1" ref="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workbookViewId="0">
      <selection activeCell="K7" sqref="A7: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133</v>
      </c>
      <c r="C5" s="16"/>
      <c r="D5" s="12" t="s">
        <v>134</v>
      </c>
      <c r="E5" s="16"/>
      <c r="F5" s="12" t="s">
        <v>135</v>
      </c>
      <c r="G5" s="16"/>
      <c r="H5" s="12" t="s">
        <v>136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138</v>
      </c>
      <c r="B7" s="10">
        <v>72</v>
      </c>
      <c r="C7" s="10">
        <v>1</v>
      </c>
      <c r="D7" s="10">
        <v>75</v>
      </c>
      <c r="E7" s="10">
        <v>1</v>
      </c>
      <c r="F7" s="10">
        <v>78</v>
      </c>
      <c r="G7" s="10">
        <v>1</v>
      </c>
      <c r="H7" s="10">
        <v>74</v>
      </c>
      <c r="I7" s="10">
        <v>1</v>
      </c>
      <c r="J7" s="10"/>
      <c r="K7" s="11">
        <f>IFERROR(IF(95*(B7*C7+D7*E7+F7*G7+H7*I7)=0,"",95*(B7*C7+D7*E7+F7*G7+H7*I7)/((C7+E7+G7+I7)*100)+J7),"")</f>
        <v>71.012500000000003</v>
      </c>
    </row>
    <row r="8" spans="1:11" ht="15.75" customHeight="1">
      <c r="A8" s="2" t="s">
        <v>137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139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4">
        <f>IFERROR(AVERAGE(K7:K9),"")</f>
        <v>71.012500000000003</v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</row>
  </sheetData>
  <sortState xmlns:xlrd2="http://schemas.microsoft.com/office/spreadsheetml/2017/richdata2" ref="A7:K9">
    <sortCondition ref="K7:K9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3"/>
  <sheetViews>
    <sheetView workbookViewId="0">
      <selection activeCell="I7" sqref="A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141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142</v>
      </c>
      <c r="C5" s="16"/>
      <c r="D5" s="12" t="s">
        <v>143</v>
      </c>
      <c r="E5" s="16"/>
      <c r="F5" s="12" t="s">
        <v>144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145</v>
      </c>
      <c r="B7" s="10">
        <v>90</v>
      </c>
      <c r="C7" s="10">
        <v>1</v>
      </c>
      <c r="D7" s="10">
        <v>98</v>
      </c>
      <c r="E7" s="10">
        <v>1</v>
      </c>
      <c r="F7" s="10">
        <v>80</v>
      </c>
      <c r="G7" s="10">
        <v>1</v>
      </c>
      <c r="H7" s="10"/>
      <c r="I7" s="11">
        <f>IFERROR(IF(95*(B7*C7+D7*E7+F7*G7)=0,"",95*(B7*C7+D7*E7+F7*G7)/((C7+E7+G7)*100)+H7),"")</f>
        <v>84.86666666666666</v>
      </c>
    </row>
    <row r="8" spans="1:9" ht="15.75" customHeight="1">
      <c r="A8" s="2" t="s">
        <v>146</v>
      </c>
      <c r="B8" s="3">
        <v>90</v>
      </c>
      <c r="C8" s="3">
        <v>1</v>
      </c>
      <c r="D8" s="3">
        <v>90</v>
      </c>
      <c r="E8" s="3">
        <v>1</v>
      </c>
      <c r="F8" s="3">
        <v>85</v>
      </c>
      <c r="G8" s="3">
        <v>1</v>
      </c>
      <c r="H8" s="3"/>
      <c r="I8" s="4">
        <f>IFERROR(IF(95*(B8*C8+D8*E8+F8*G8)=0,"",95*(B8*C8+D8*E8+F8*G8)/((C8+E8+G8)*100)+H8),"")</f>
        <v>83.916666666666671</v>
      </c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5" t="s">
        <v>15</v>
      </c>
      <c r="B11" s="3"/>
      <c r="C11" s="3"/>
      <c r="D11" s="3"/>
      <c r="E11" s="3"/>
      <c r="F11" s="3"/>
      <c r="G11" s="3"/>
      <c r="H11" s="3"/>
      <c r="I11" s="4">
        <f>IFERROR(AVERAGE(I7:I8),"")</f>
        <v>84.391666666666666</v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 t="s">
        <v>16</v>
      </c>
      <c r="B13" s="3" t="s">
        <v>147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workbookViewId="0">
      <selection activeCell="K7" sqref="A7: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148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133</v>
      </c>
      <c r="C5" s="16"/>
      <c r="D5" s="12" t="s">
        <v>134</v>
      </c>
      <c r="E5" s="16"/>
      <c r="F5" s="12" t="s">
        <v>135</v>
      </c>
      <c r="G5" s="16"/>
      <c r="H5" s="12" t="s">
        <v>136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149</v>
      </c>
      <c r="B7" s="10">
        <v>80</v>
      </c>
      <c r="C7" s="10">
        <v>1</v>
      </c>
      <c r="D7" s="10">
        <v>75</v>
      </c>
      <c r="E7" s="10">
        <v>1</v>
      </c>
      <c r="F7" s="10">
        <v>80</v>
      </c>
      <c r="G7" s="10">
        <v>1</v>
      </c>
      <c r="H7" s="10">
        <v>80</v>
      </c>
      <c r="I7" s="10">
        <v>1</v>
      </c>
      <c r="J7" s="10"/>
      <c r="K7" s="11">
        <f>IFERROR(IF(95*(B7*C7+D7*E7+F7*G7+H7*I7)=0,"",95*(B7*C7+D7*E7+F7*G7+H7*I7)/((C7+E7+G7+I7)*100)+J7),"")</f>
        <v>74.8125</v>
      </c>
    </row>
    <row r="8" spans="1:11" ht="15.75" customHeight="1">
      <c r="A8" s="2" t="s">
        <v>151</v>
      </c>
      <c r="B8" s="3">
        <v>72</v>
      </c>
      <c r="C8" s="3">
        <v>1</v>
      </c>
      <c r="D8" s="3">
        <v>70</v>
      </c>
      <c r="E8" s="3">
        <v>1</v>
      </c>
      <c r="F8" s="3">
        <v>75</v>
      </c>
      <c r="G8" s="3">
        <v>1</v>
      </c>
      <c r="H8" s="3">
        <v>75</v>
      </c>
      <c r="I8" s="3">
        <v>1</v>
      </c>
      <c r="J8" s="3"/>
      <c r="K8" s="4">
        <f>IFERROR(IF(95*(B8*C8+D8*E8+F8*G8+H8*I8)=0,"",95*(B8*C8+D8*E8+F8*G8+H8*I8)/((C8+E8+G8+I8)*100)+J8),"")</f>
        <v>69.349999999999994</v>
      </c>
    </row>
    <row r="9" spans="1:11" ht="15.75" customHeight="1">
      <c r="A9" s="2" t="s">
        <v>150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4">
        <f>IFERROR(AVERAGE(K7:K9),"")</f>
        <v>72.081249999999997</v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5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152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153</v>
      </c>
      <c r="C5" s="16"/>
      <c r="D5" s="12" t="s">
        <v>44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2" t="s">
        <v>154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 t="s">
        <v>155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156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157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 t="str">
        <f>IFERROR(AVERAGE(I7:I10),"")</f>
        <v/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5"/>
  <sheetViews>
    <sheetView workbookViewId="0">
      <selection activeCell="I7" sqref="A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158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142</v>
      </c>
      <c r="C5" s="16"/>
      <c r="D5" s="12" t="s">
        <v>143</v>
      </c>
      <c r="E5" s="16"/>
      <c r="F5" s="12" t="s">
        <v>144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162</v>
      </c>
      <c r="B7" s="10">
        <v>95</v>
      </c>
      <c r="C7" s="10">
        <v>1</v>
      </c>
      <c r="D7" s="10">
        <v>98</v>
      </c>
      <c r="E7" s="10">
        <v>1</v>
      </c>
      <c r="F7" s="10">
        <v>85</v>
      </c>
      <c r="G7" s="10">
        <v>1</v>
      </c>
      <c r="H7" s="10"/>
      <c r="I7" s="11">
        <f>IFERROR(IF(95*(B7*C7+D7*E7+F7*G7)=0,"",95*(B7*C7+D7*E7+F7*G7)/((C7+E7+G7)*100)+H7),"")</f>
        <v>88.033333333333331</v>
      </c>
    </row>
    <row r="8" spans="1:9" ht="15.75" customHeight="1">
      <c r="A8" s="2" t="s">
        <v>159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160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161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>
        <f>IFERROR(AVERAGE(I7:I10),"")</f>
        <v>88.033333333333331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6"/>
  <sheetViews>
    <sheetView workbookViewId="0">
      <selection activeCell="K7" sqref="A7: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163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3</v>
      </c>
      <c r="C5" s="16"/>
      <c r="D5" s="12" t="s">
        <v>5</v>
      </c>
      <c r="E5" s="16"/>
      <c r="F5" s="12" t="s">
        <v>164</v>
      </c>
      <c r="G5" s="16"/>
      <c r="H5" s="12" t="s">
        <v>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165</v>
      </c>
      <c r="B7" s="10">
        <v>90</v>
      </c>
      <c r="C7" s="10">
        <v>1</v>
      </c>
      <c r="D7" s="10">
        <v>79</v>
      </c>
      <c r="E7" s="10">
        <v>1</v>
      </c>
      <c r="F7" s="10">
        <v>73</v>
      </c>
      <c r="G7" s="10">
        <v>1</v>
      </c>
      <c r="H7" s="10">
        <v>80</v>
      </c>
      <c r="I7" s="10">
        <v>1</v>
      </c>
      <c r="J7" s="10"/>
      <c r="K7" s="11">
        <f>IFERROR(IF(95*(B7*C7+D7*E7+F7*G7+H7*I7)=0,"",95*(B7*C7+D7*E7+F7*G7+H7*I7)/((C7+E7+G7+I7)*100)+J7),"")</f>
        <v>76.474999999999994</v>
      </c>
    </row>
    <row r="8" spans="1:11" ht="15.75" customHeight="1">
      <c r="A8" s="2" t="s">
        <v>166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167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168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 t="s">
        <v>169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>IFERROR(IF(95*(B11*C11+D11*E11+F11*G11+H11*I11)=0,"",95*(B11*C11+D11*E11+F11*G11+H11*I11)/((C11+E11+G11+I11)*100)+J11),"")</f>
        <v/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4">
        <f>IFERROR(AVERAGE(K7:K11),"")</f>
        <v>76.474999999999994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4"/>
  <sheetViews>
    <sheetView workbookViewId="0">
      <selection activeCell="I7" sqref="A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170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171</v>
      </c>
      <c r="C5" s="16"/>
      <c r="D5" s="12" t="s">
        <v>172</v>
      </c>
      <c r="E5" s="16"/>
      <c r="F5" s="12" t="s">
        <v>164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175</v>
      </c>
      <c r="B7" s="10">
        <v>80</v>
      </c>
      <c r="C7" s="10">
        <v>1</v>
      </c>
      <c r="D7" s="10">
        <v>70</v>
      </c>
      <c r="E7" s="10">
        <v>1</v>
      </c>
      <c r="F7" s="10">
        <v>80</v>
      </c>
      <c r="G7" s="10">
        <v>1</v>
      </c>
      <c r="H7" s="10"/>
      <c r="I7" s="11">
        <f>IFERROR(IF(95*(B7*C7+D7*E7+F7*G7)=0,"",95*(B7*C7+D7*E7+F7*G7)/((C7+E7+G7)*100)+H7),"")</f>
        <v>72.833333333333329</v>
      </c>
    </row>
    <row r="8" spans="1:9" ht="15.75" customHeight="1">
      <c r="A8" s="2" t="s">
        <v>173</v>
      </c>
      <c r="B8" s="3">
        <v>70</v>
      </c>
      <c r="C8" s="3">
        <v>1</v>
      </c>
      <c r="D8" s="3">
        <v>70</v>
      </c>
      <c r="E8" s="3">
        <v>1</v>
      </c>
      <c r="F8" s="3">
        <v>80</v>
      </c>
      <c r="G8" s="3">
        <v>1</v>
      </c>
      <c r="H8" s="3"/>
      <c r="I8" s="4">
        <f>IFERROR(IF(95*(B8*C8+D8*E8+F8*G8)=0,"",95*(B8*C8+D8*E8+F8*G8)/((C8+E8+G8)*100)+H8),"")</f>
        <v>69.666666666666671</v>
      </c>
    </row>
    <row r="9" spans="1:9" ht="15.75" customHeight="1">
      <c r="A9" s="2" t="s">
        <v>174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4">
        <f>IFERROR(AVERAGE(I7:I9),"")</f>
        <v>71.25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xmlns:xlrd2="http://schemas.microsoft.com/office/spreadsheetml/2017/richdata2" ref="A7:I8">
    <sortCondition descending="1" ref="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"/>
  <sheetViews>
    <sheetView workbookViewId="0">
      <selection activeCell="A7" sqref="A7: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3</v>
      </c>
      <c r="C5" s="16"/>
      <c r="D5" s="12" t="s">
        <v>4</v>
      </c>
      <c r="E5" s="16"/>
      <c r="F5" s="12" t="s">
        <v>5</v>
      </c>
      <c r="G5" s="16"/>
      <c r="H5" s="12" t="s">
        <v>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11</v>
      </c>
      <c r="B7" s="10">
        <v>90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>
        <v>80</v>
      </c>
      <c r="I7" s="10">
        <v>1</v>
      </c>
      <c r="J7" s="10">
        <v>2</v>
      </c>
      <c r="K7" s="11">
        <f>IFERROR(IF(95*(B7*C7+D7*E7+F7*G7+H7*I7)=0,"",95*(B7*C7+D7*E7+F7*G7+H7*I7)/((C7+E7+G7+I7)*100)+J7),"")</f>
        <v>87.5</v>
      </c>
    </row>
    <row r="8" spans="1:11" ht="15.75" customHeight="1">
      <c r="A8" s="2" t="s">
        <v>12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 t="s">
        <v>13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14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3"/>
      <c r="J13" s="3"/>
      <c r="K13" s="4">
        <f>IFERROR(AVERAGE(K7:K10),"")</f>
        <v>87.5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9"/>
  <sheetViews>
    <sheetView workbookViewId="0">
      <selection activeCell="A10" sqref="A10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176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3</v>
      </c>
      <c r="C5" s="16"/>
      <c r="D5" s="12" t="s">
        <v>5</v>
      </c>
      <c r="E5" s="16"/>
      <c r="F5" s="12" t="s">
        <v>164</v>
      </c>
      <c r="G5" s="16"/>
      <c r="H5" s="12" t="s">
        <v>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184</v>
      </c>
      <c r="B7" s="10">
        <v>84</v>
      </c>
      <c r="C7" s="10">
        <v>1</v>
      </c>
      <c r="D7" s="10">
        <v>85</v>
      </c>
      <c r="E7" s="10">
        <v>1</v>
      </c>
      <c r="F7" s="10">
        <v>80</v>
      </c>
      <c r="G7" s="10">
        <v>1</v>
      </c>
      <c r="H7" s="10">
        <v>76</v>
      </c>
      <c r="I7" s="10">
        <v>1</v>
      </c>
      <c r="J7" s="10"/>
      <c r="K7" s="11">
        <f t="shared" ref="K7:K14" si="0">IFERROR(IF(95*(B7*C7+D7*E7+F7*G7+H7*I7)=0,"",95*(B7*C7+D7*E7+F7*G7+H7*I7)/((C7+E7+G7+I7)*100)+J7),"")</f>
        <v>77.1875</v>
      </c>
    </row>
    <row r="8" spans="1:11" ht="15.75" customHeight="1">
      <c r="A8" s="2" t="s">
        <v>177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 t="shared" si="0"/>
        <v/>
      </c>
    </row>
    <row r="9" spans="1:11" ht="15.75" customHeight="1">
      <c r="A9" s="2" t="s">
        <v>178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179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>
        <v>5</v>
      </c>
      <c r="K10" s="4" t="str">
        <f t="shared" si="0"/>
        <v/>
      </c>
    </row>
    <row r="11" spans="1:11" ht="15.75" customHeight="1">
      <c r="A11" s="2" t="s">
        <v>180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181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 t="s">
        <v>182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183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4">
        <f>IFERROR(AVERAGE(K7:K14),"")</f>
        <v>77.1875</v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  <c r="J19" s="3"/>
      <c r="K19" s="3"/>
    </row>
  </sheetData>
  <sortState xmlns:xlrd2="http://schemas.microsoft.com/office/spreadsheetml/2017/richdata2" ref="A7:K14">
    <sortCondition ref="K14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17"/>
  <sheetViews>
    <sheetView workbookViewId="0">
      <selection activeCell="I8" sqref="A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185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44</v>
      </c>
      <c r="C5" s="16"/>
      <c r="D5" s="12" t="s">
        <v>45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189</v>
      </c>
      <c r="B7" s="10">
        <v>85</v>
      </c>
      <c r="C7" s="10">
        <v>1</v>
      </c>
      <c r="D7" s="10">
        <v>85</v>
      </c>
      <c r="E7" s="10">
        <v>1</v>
      </c>
      <c r="F7" s="10">
        <v>95</v>
      </c>
      <c r="G7" s="10">
        <v>1</v>
      </c>
      <c r="H7" s="10"/>
      <c r="I7" s="11">
        <f t="shared" ref="I7:I12" si="0">IFERROR(IF(95*(B7*C7+D7*E7+F7*G7)=0,"",95*(B7*C7+D7*E7+F7*G7)/((C7+E7+G7)*100)+H7),"")</f>
        <v>83.916666666666671</v>
      </c>
    </row>
    <row r="8" spans="1:9" ht="15.75" customHeight="1">
      <c r="A8" s="9" t="s">
        <v>186</v>
      </c>
      <c r="B8" s="10">
        <v>75</v>
      </c>
      <c r="C8" s="10">
        <v>1</v>
      </c>
      <c r="D8" s="10">
        <v>90</v>
      </c>
      <c r="E8" s="10">
        <v>1</v>
      </c>
      <c r="F8" s="10">
        <v>85</v>
      </c>
      <c r="G8" s="10">
        <v>1</v>
      </c>
      <c r="H8" s="10"/>
      <c r="I8" s="11">
        <f t="shared" si="0"/>
        <v>79.166666666666671</v>
      </c>
    </row>
    <row r="9" spans="1:9" ht="15.75" customHeight="1">
      <c r="A9" s="2" t="s">
        <v>188</v>
      </c>
      <c r="B9" s="3">
        <v>72</v>
      </c>
      <c r="C9" s="3">
        <v>1</v>
      </c>
      <c r="D9" s="3">
        <v>62</v>
      </c>
      <c r="E9" s="3">
        <v>1</v>
      </c>
      <c r="F9" s="3">
        <v>75</v>
      </c>
      <c r="G9" s="3">
        <v>1</v>
      </c>
      <c r="H9" s="3"/>
      <c r="I9" s="4">
        <f t="shared" si="0"/>
        <v>66.183333333333337</v>
      </c>
    </row>
    <row r="10" spans="1:9" ht="15.75" customHeight="1">
      <c r="A10" s="2" t="s">
        <v>187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190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191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76.422222222222231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9">
    <sortCondition descending="1" ref="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17"/>
  <sheetViews>
    <sheetView workbookViewId="0">
      <selection activeCell="J8" sqref="J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192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193</v>
      </c>
      <c r="C5" s="16"/>
      <c r="D5" s="12" t="s">
        <v>194</v>
      </c>
      <c r="E5" s="16"/>
      <c r="F5" s="12" t="s">
        <v>53</v>
      </c>
      <c r="G5" s="16"/>
      <c r="H5" s="12" t="s">
        <v>55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197</v>
      </c>
      <c r="B7" s="10">
        <v>75</v>
      </c>
      <c r="C7" s="10">
        <v>1</v>
      </c>
      <c r="D7" s="10">
        <v>78</v>
      </c>
      <c r="E7" s="10">
        <v>1</v>
      </c>
      <c r="F7" s="10">
        <v>85</v>
      </c>
      <c r="G7" s="10">
        <v>1</v>
      </c>
      <c r="H7" s="10">
        <v>75</v>
      </c>
      <c r="I7" s="10">
        <v>1</v>
      </c>
      <c r="J7" s="10"/>
      <c r="K7" s="11">
        <f t="shared" ref="K7:K12" si="0">IFERROR(IF(95*(B7*C7+D7*E7+F7*G7+H7*I7)=0,"",95*(B7*C7+D7*E7+F7*G7+H7*I7)/((C7+E7+G7+I7)*100)+J7),"")</f>
        <v>74.337500000000006</v>
      </c>
    </row>
    <row r="8" spans="1:11" ht="15.75" customHeight="1">
      <c r="A8" s="9" t="s">
        <v>198</v>
      </c>
      <c r="B8" s="10">
        <v>75</v>
      </c>
      <c r="C8" s="10">
        <v>1</v>
      </c>
      <c r="D8" s="10">
        <v>78</v>
      </c>
      <c r="E8" s="10">
        <v>1</v>
      </c>
      <c r="F8" s="10">
        <v>85</v>
      </c>
      <c r="G8" s="10">
        <v>1</v>
      </c>
      <c r="H8" s="10">
        <v>75</v>
      </c>
      <c r="I8" s="10">
        <v>1</v>
      </c>
      <c r="J8" s="10"/>
      <c r="K8" s="11">
        <f t="shared" si="0"/>
        <v>74.337500000000006</v>
      </c>
    </row>
    <row r="9" spans="1:11" ht="15.75" customHeight="1">
      <c r="A9" s="2" t="s">
        <v>196</v>
      </c>
      <c r="B9" s="3">
        <v>75</v>
      </c>
      <c r="C9" s="3">
        <v>1</v>
      </c>
      <c r="D9" s="3">
        <v>76</v>
      </c>
      <c r="E9" s="3">
        <v>1</v>
      </c>
      <c r="F9" s="3">
        <v>85</v>
      </c>
      <c r="G9" s="3">
        <v>1</v>
      </c>
      <c r="H9" s="3">
        <v>71</v>
      </c>
      <c r="I9" s="3">
        <v>1</v>
      </c>
      <c r="J9" s="3"/>
      <c r="K9" s="4">
        <f t="shared" si="0"/>
        <v>72.912499999999994</v>
      </c>
    </row>
    <row r="10" spans="1:11" ht="15.75" customHeight="1">
      <c r="A10" s="2" t="s">
        <v>195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199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200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>
        <f>IFERROR(AVERAGE(K7:K12),"")</f>
        <v>73.862499999999997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xmlns:xlrd2="http://schemas.microsoft.com/office/spreadsheetml/2017/richdata2" ref="A7:K9">
    <sortCondition descending="1" ref="K7:K9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7"/>
  <sheetViews>
    <sheetView workbookViewId="0">
      <selection activeCell="I8" sqref="A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201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171</v>
      </c>
      <c r="C5" s="16"/>
      <c r="D5" s="12" t="s">
        <v>172</v>
      </c>
      <c r="E5" s="16"/>
      <c r="F5" s="12" t="s">
        <v>164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203</v>
      </c>
      <c r="B7" s="10">
        <v>95</v>
      </c>
      <c r="C7" s="10">
        <v>1</v>
      </c>
      <c r="D7" s="10">
        <v>70</v>
      </c>
      <c r="E7" s="10">
        <v>1</v>
      </c>
      <c r="F7" s="10">
        <v>80</v>
      </c>
      <c r="G7" s="10">
        <v>1</v>
      </c>
      <c r="H7" s="10"/>
      <c r="I7" s="11">
        <f t="shared" ref="I7:I12" si="0">IFERROR(IF(95*(B7*C7+D7*E7+F7*G7)=0,"",95*(B7*C7+D7*E7+F7*G7)/((C7+E7+G7)*100)+H7),"")</f>
        <v>77.583333333333329</v>
      </c>
    </row>
    <row r="8" spans="1:9" ht="15.75" customHeight="1">
      <c r="A8" s="9" t="s">
        <v>202</v>
      </c>
      <c r="B8" s="10">
        <v>80</v>
      </c>
      <c r="C8" s="10">
        <v>1</v>
      </c>
      <c r="D8" s="10">
        <v>70</v>
      </c>
      <c r="E8" s="10">
        <v>1</v>
      </c>
      <c r="F8" s="10">
        <v>80</v>
      </c>
      <c r="G8" s="10">
        <v>1</v>
      </c>
      <c r="H8" s="10"/>
      <c r="I8" s="11">
        <f t="shared" si="0"/>
        <v>72.833333333333329</v>
      </c>
    </row>
    <row r="9" spans="1:9" ht="15.75" customHeight="1">
      <c r="A9" s="2" t="s">
        <v>207</v>
      </c>
      <c r="B9" s="3">
        <v>75</v>
      </c>
      <c r="C9" s="3">
        <v>1</v>
      </c>
      <c r="D9" s="3">
        <v>74</v>
      </c>
      <c r="E9" s="3">
        <v>1</v>
      </c>
      <c r="F9" s="3">
        <v>65</v>
      </c>
      <c r="G9" s="3">
        <v>1</v>
      </c>
      <c r="H9" s="3"/>
      <c r="I9" s="4">
        <f t="shared" si="0"/>
        <v>67.766666666666666</v>
      </c>
    </row>
    <row r="10" spans="1:9" ht="15.75" customHeight="1">
      <c r="A10" s="2" t="s">
        <v>204</v>
      </c>
      <c r="B10" s="3">
        <v>75</v>
      </c>
      <c r="C10" s="3">
        <v>1</v>
      </c>
      <c r="D10" s="3">
        <v>64</v>
      </c>
      <c r="E10" s="3">
        <v>1</v>
      </c>
      <c r="F10" s="3">
        <v>68</v>
      </c>
      <c r="G10" s="3">
        <v>1</v>
      </c>
      <c r="H10" s="3"/>
      <c r="I10" s="4">
        <f t="shared" si="0"/>
        <v>65.55</v>
      </c>
    </row>
    <row r="11" spans="1:9" ht="15.75" customHeight="1">
      <c r="A11" s="2" t="s">
        <v>205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206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70.933333333333337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10">
    <sortCondition descending="1"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K18"/>
  <sheetViews>
    <sheetView workbookViewId="0">
      <selection activeCell="B9" sqref="B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208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83</v>
      </c>
      <c r="C5" s="16"/>
      <c r="D5" s="12" t="s">
        <v>84</v>
      </c>
      <c r="E5" s="16"/>
      <c r="F5" s="12" t="s">
        <v>85</v>
      </c>
      <c r="G5" s="16"/>
      <c r="H5" s="12" t="s">
        <v>86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215</v>
      </c>
      <c r="B7" s="10">
        <v>75</v>
      </c>
      <c r="C7" s="10">
        <v>1</v>
      </c>
      <c r="D7" s="10">
        <v>81</v>
      </c>
      <c r="E7" s="10">
        <v>1</v>
      </c>
      <c r="F7" s="10">
        <v>79</v>
      </c>
      <c r="G7" s="10">
        <v>1</v>
      </c>
      <c r="H7" s="10">
        <v>80</v>
      </c>
      <c r="I7" s="10">
        <v>1</v>
      </c>
      <c r="J7" s="10"/>
      <c r="K7" s="11">
        <f t="shared" ref="K7:K13" si="0">IFERROR(IF(95*(B7*C7+D7*E7+F7*G7+H7*I7)=0,"",95*(B7*C7+D7*E7+F7*G7+H7*I7)/((C7+E7+G7+I7)*100)+J7),"")</f>
        <v>74.8125</v>
      </c>
    </row>
    <row r="8" spans="1:11" ht="15.75" customHeight="1">
      <c r="A8" s="9" t="s">
        <v>209</v>
      </c>
      <c r="B8" s="10">
        <v>70</v>
      </c>
      <c r="C8" s="10">
        <v>1</v>
      </c>
      <c r="D8" s="10">
        <v>81</v>
      </c>
      <c r="E8" s="10">
        <v>1</v>
      </c>
      <c r="F8" s="10">
        <v>80</v>
      </c>
      <c r="G8" s="10">
        <v>1</v>
      </c>
      <c r="H8" s="10">
        <v>80</v>
      </c>
      <c r="I8" s="10">
        <v>1</v>
      </c>
      <c r="J8" s="10"/>
      <c r="K8" s="11">
        <f t="shared" si="0"/>
        <v>73.862499999999997</v>
      </c>
    </row>
    <row r="9" spans="1:11" ht="15.75" customHeight="1">
      <c r="A9" s="2" t="s">
        <v>210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211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212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213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 t="s">
        <v>214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5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4">
        <f>IFERROR(AVERAGE(K7:K13),"")</f>
        <v>74.337500000000006</v>
      </c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2" t="s">
        <v>16</v>
      </c>
      <c r="B18" s="3" t="s">
        <v>216</v>
      </c>
      <c r="C18" s="3">
        <f>B18*0.4</f>
        <v>2.8000000000000003</v>
      </c>
      <c r="D18" s="3"/>
      <c r="E18" s="3"/>
      <c r="F18" s="3"/>
      <c r="G18" s="3"/>
      <c r="H18" s="3"/>
      <c r="I18" s="3"/>
      <c r="J18" s="3"/>
      <c r="K18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16"/>
  <sheetViews>
    <sheetView workbookViewId="0">
      <selection activeCell="M8" sqref="A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217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218</v>
      </c>
      <c r="C5" s="16"/>
      <c r="D5" s="12" t="s">
        <v>219</v>
      </c>
      <c r="E5" s="16"/>
      <c r="F5" s="12" t="s">
        <v>220</v>
      </c>
      <c r="G5" s="16"/>
      <c r="H5" s="12" t="s">
        <v>221</v>
      </c>
      <c r="I5" s="16"/>
      <c r="J5" s="12" t="s">
        <v>144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223</v>
      </c>
      <c r="B7" s="10">
        <v>95</v>
      </c>
      <c r="C7" s="10">
        <v>1</v>
      </c>
      <c r="D7" s="10">
        <v>93</v>
      </c>
      <c r="E7" s="10">
        <v>1</v>
      </c>
      <c r="F7" s="10">
        <v>90</v>
      </c>
      <c r="G7" s="10">
        <v>1</v>
      </c>
      <c r="H7" s="10">
        <v>95</v>
      </c>
      <c r="I7" s="10">
        <v>1</v>
      </c>
      <c r="J7" s="10">
        <v>95</v>
      </c>
      <c r="K7" s="10">
        <v>1</v>
      </c>
      <c r="L7" s="10"/>
      <c r="M7" s="11">
        <f>IFERROR(IF(95*(B7*C7+D7*E7+F7*G7+H7*I7+J7*K7)=0,"",95*(B7*C7+D7*E7+F7*G7+H7*I7+J7*K7)/((C7+E7+G7+I7+K7)*100)+L7),"")</f>
        <v>88.92</v>
      </c>
    </row>
    <row r="8" spans="1:13" ht="15.75" customHeight="1">
      <c r="A8" s="9" t="s">
        <v>225</v>
      </c>
      <c r="B8" s="10">
        <v>95</v>
      </c>
      <c r="C8" s="10">
        <v>1</v>
      </c>
      <c r="D8" s="10">
        <v>95</v>
      </c>
      <c r="E8" s="10">
        <v>1</v>
      </c>
      <c r="F8" s="10">
        <v>91</v>
      </c>
      <c r="G8" s="10">
        <v>1</v>
      </c>
      <c r="H8" s="10">
        <v>98</v>
      </c>
      <c r="I8" s="10">
        <v>1</v>
      </c>
      <c r="J8" s="10">
        <v>85</v>
      </c>
      <c r="K8" s="10">
        <v>1</v>
      </c>
      <c r="L8" s="10"/>
      <c r="M8" s="11">
        <f>IFERROR(IF(95*(B8*C8+D8*E8+F8*G8+H8*I8+J8*K8)=0,"",95*(B8*C8+D8*E8+F8*G8+H8*I8+J8*K8)/((C8+E8+G8+I8+K8)*100)+L8),"")</f>
        <v>88.16</v>
      </c>
    </row>
    <row r="9" spans="1:13" ht="15.75" customHeight="1">
      <c r="A9" s="2" t="s">
        <v>222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224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226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88.539999999999992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8">
    <sortCondition descending="1" ref="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23"/>
  <sheetViews>
    <sheetView topLeftCell="A4" workbookViewId="0">
      <selection activeCell="K9" sqref="K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227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228</v>
      </c>
      <c r="C5" s="16"/>
      <c r="D5" s="12" t="s">
        <v>229</v>
      </c>
      <c r="E5" s="16"/>
      <c r="F5" s="12" t="s">
        <v>230</v>
      </c>
      <c r="G5" s="16"/>
      <c r="H5" s="12" t="s">
        <v>231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241</v>
      </c>
      <c r="B7" s="10">
        <v>80</v>
      </c>
      <c r="C7" s="10">
        <v>1</v>
      </c>
      <c r="D7" s="10">
        <v>95</v>
      </c>
      <c r="E7" s="10">
        <v>1</v>
      </c>
      <c r="F7" s="10">
        <v>85</v>
      </c>
      <c r="G7" s="10">
        <v>1</v>
      </c>
      <c r="H7" s="10">
        <v>90</v>
      </c>
      <c r="I7" s="10">
        <v>1</v>
      </c>
      <c r="J7" s="10"/>
      <c r="K7" s="11">
        <f t="shared" ref="K7:K15" si="0">IFERROR(IF(95*(B7*C7+D7*E7+F7*G7+H7*I7)=0,"",95*(B7*C7+D7*E7+F7*G7+H7*I7)/((C7+E7+G7+I7)*100)+J7),"")</f>
        <v>83.125</v>
      </c>
    </row>
    <row r="8" spans="1:11" ht="15.75" customHeight="1">
      <c r="A8" s="9" t="s">
        <v>240</v>
      </c>
      <c r="B8" s="10">
        <v>75</v>
      </c>
      <c r="C8" s="10">
        <v>1</v>
      </c>
      <c r="D8" s="10">
        <v>85</v>
      </c>
      <c r="E8" s="10">
        <v>1</v>
      </c>
      <c r="F8" s="10">
        <v>78</v>
      </c>
      <c r="G8" s="10">
        <v>1</v>
      </c>
      <c r="H8" s="10">
        <v>85</v>
      </c>
      <c r="I8" s="10">
        <v>1</v>
      </c>
      <c r="J8" s="10"/>
      <c r="K8" s="11">
        <f t="shared" si="0"/>
        <v>76.712500000000006</v>
      </c>
    </row>
    <row r="9" spans="1:11" ht="15.75" customHeight="1">
      <c r="A9" s="9" t="s">
        <v>233</v>
      </c>
      <c r="B9" s="10">
        <v>80</v>
      </c>
      <c r="C9" s="10">
        <v>1</v>
      </c>
      <c r="D9" s="10">
        <v>70</v>
      </c>
      <c r="E9" s="10">
        <v>1</v>
      </c>
      <c r="F9" s="10">
        <v>75</v>
      </c>
      <c r="G9" s="10">
        <v>1</v>
      </c>
      <c r="H9" s="10">
        <v>85</v>
      </c>
      <c r="I9" s="10">
        <v>1</v>
      </c>
      <c r="J9" s="10"/>
      <c r="K9" s="11">
        <f t="shared" si="0"/>
        <v>73.625</v>
      </c>
    </row>
    <row r="10" spans="1:11" ht="15.75" customHeight="1">
      <c r="A10" s="9" t="s">
        <v>237</v>
      </c>
      <c r="B10" s="10">
        <v>75</v>
      </c>
      <c r="C10" s="10">
        <v>1</v>
      </c>
      <c r="D10" s="10">
        <v>70</v>
      </c>
      <c r="E10" s="10">
        <v>1</v>
      </c>
      <c r="F10" s="10">
        <v>80</v>
      </c>
      <c r="G10" s="10">
        <v>1</v>
      </c>
      <c r="H10" s="10">
        <v>85</v>
      </c>
      <c r="I10" s="10">
        <v>1</v>
      </c>
      <c r="J10" s="10"/>
      <c r="K10" s="11">
        <f t="shared" si="0"/>
        <v>73.625</v>
      </c>
    </row>
    <row r="11" spans="1:11" ht="15.75" customHeight="1">
      <c r="A11" s="2" t="s">
        <v>236</v>
      </c>
      <c r="B11" s="3">
        <v>75</v>
      </c>
      <c r="C11" s="3">
        <v>1</v>
      </c>
      <c r="D11" s="3">
        <v>70</v>
      </c>
      <c r="E11" s="3">
        <v>1</v>
      </c>
      <c r="F11" s="3">
        <v>72</v>
      </c>
      <c r="G11" s="3">
        <v>1</v>
      </c>
      <c r="H11" s="3">
        <v>85</v>
      </c>
      <c r="I11" s="3">
        <v>1</v>
      </c>
      <c r="J11" s="3"/>
      <c r="K11" s="4">
        <f t="shared" si="0"/>
        <v>71.724999999999994</v>
      </c>
    </row>
    <row r="12" spans="1:11" ht="15.75" customHeight="1">
      <c r="A12" s="2" t="s">
        <v>243</v>
      </c>
      <c r="B12" s="3">
        <v>75</v>
      </c>
      <c r="C12" s="3">
        <v>1</v>
      </c>
      <c r="D12" s="3">
        <v>70</v>
      </c>
      <c r="E12" s="3">
        <v>1</v>
      </c>
      <c r="F12" s="3">
        <v>70</v>
      </c>
      <c r="G12" s="3">
        <v>1</v>
      </c>
      <c r="H12" s="3">
        <v>85</v>
      </c>
      <c r="I12" s="3">
        <v>1</v>
      </c>
      <c r="J12" s="3"/>
      <c r="K12" s="4">
        <f t="shared" si="0"/>
        <v>71.25</v>
      </c>
    </row>
    <row r="13" spans="1:11" ht="15.75" customHeight="1">
      <c r="A13" s="2" t="s">
        <v>232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234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235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238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ref="K16:K18" si="1">IFERROR(IF(95*(B16*C16+D16*E16+F16*G16+H16*I16)=0,"",95*(B16*C16+D16*E16+F16*G16+H16*I16)/((C16+E16+G16+I16)*100)+J16),"")</f>
        <v/>
      </c>
    </row>
    <row r="17" spans="1:11" ht="15.75" customHeight="1">
      <c r="A17" s="2" t="s">
        <v>239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1"/>
        <v/>
      </c>
    </row>
    <row r="18" spans="1:11" ht="15.75" customHeight="1">
      <c r="A18" s="2" t="s">
        <v>242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3">
        <v>1</v>
      </c>
      <c r="J18" s="3"/>
      <c r="K18" s="4" t="str">
        <f t="shared" si="1"/>
        <v/>
      </c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.75" customHeight="1">
      <c r="A21" s="5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4">
        <f>IFERROR(AVERAGE(K7:K18),"")</f>
        <v>75.010416666666671</v>
      </c>
    </row>
    <row r="22" spans="1:11" ht="15.7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.75" customHeight="1">
      <c r="A23" s="2" t="s">
        <v>16</v>
      </c>
      <c r="B23" s="3" t="s">
        <v>244</v>
      </c>
      <c r="C23" s="3">
        <f>B23*0.4</f>
        <v>4.8000000000000007</v>
      </c>
      <c r="D23" s="3"/>
      <c r="E23" s="3"/>
      <c r="F23" s="3"/>
      <c r="G23" s="3"/>
      <c r="H23" s="3"/>
      <c r="I23" s="3"/>
      <c r="J23" s="3"/>
      <c r="K23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17"/>
  <sheetViews>
    <sheetView workbookViewId="0">
      <selection activeCell="I7" sqref="A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245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153</v>
      </c>
      <c r="C5" s="16"/>
      <c r="D5" s="12" t="s">
        <v>44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248</v>
      </c>
      <c r="B7" s="10">
        <v>80</v>
      </c>
      <c r="C7" s="10">
        <v>1</v>
      </c>
      <c r="D7" s="10">
        <v>82</v>
      </c>
      <c r="E7" s="10">
        <v>1</v>
      </c>
      <c r="F7" s="10">
        <v>90</v>
      </c>
      <c r="G7" s="10">
        <v>1</v>
      </c>
      <c r="H7" s="10"/>
      <c r="I7" s="11">
        <f t="shared" ref="I7:I12" si="0">IFERROR(IF(95*(B7*C7+D7*E7+F7*G7)=0,"",95*(B7*C7+D7*E7+F7*G7)/((C7+E7+G7)*100)+H7),"")</f>
        <v>79.8</v>
      </c>
    </row>
    <row r="8" spans="1:9" ht="15.75" customHeight="1">
      <c r="A8" s="9" t="s">
        <v>250</v>
      </c>
      <c r="B8" s="10">
        <v>70</v>
      </c>
      <c r="C8" s="10">
        <v>1</v>
      </c>
      <c r="D8" s="10">
        <v>69</v>
      </c>
      <c r="E8" s="10">
        <v>1</v>
      </c>
      <c r="F8" s="10">
        <v>75</v>
      </c>
      <c r="G8" s="10">
        <v>1</v>
      </c>
      <c r="H8" s="10"/>
      <c r="I8" s="11">
        <f t="shared" si="0"/>
        <v>67.766666666666666</v>
      </c>
    </row>
    <row r="9" spans="1:9" ht="15.75" customHeight="1">
      <c r="A9" s="2" t="s">
        <v>246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 t="shared" si="0"/>
        <v/>
      </c>
    </row>
    <row r="10" spans="1:9" ht="15.75" customHeight="1">
      <c r="A10" s="2" t="s">
        <v>247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249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251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4">
        <f>IFERROR(AVERAGE(I7:I12),"")</f>
        <v>73.783333333333331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21"/>
  <sheetViews>
    <sheetView workbookViewId="0">
      <selection activeCell="M7" sqref="A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253</v>
      </c>
      <c r="C5" s="16"/>
      <c r="D5" s="12" t="s">
        <v>254</v>
      </c>
      <c r="E5" s="16"/>
      <c r="F5" s="12" t="s">
        <v>255</v>
      </c>
      <c r="G5" s="16"/>
      <c r="H5" s="12" t="s">
        <v>53</v>
      </c>
      <c r="I5" s="16"/>
      <c r="J5" s="12" t="s">
        <v>55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260</v>
      </c>
      <c r="B7" s="10">
        <v>90</v>
      </c>
      <c r="C7" s="10">
        <v>1</v>
      </c>
      <c r="D7" s="10">
        <v>82</v>
      </c>
      <c r="E7" s="10">
        <v>1</v>
      </c>
      <c r="F7" s="10"/>
      <c r="G7" s="10">
        <v>1</v>
      </c>
      <c r="H7" s="10">
        <v>90</v>
      </c>
      <c r="I7" s="10">
        <v>1</v>
      </c>
      <c r="J7" s="10">
        <v>70</v>
      </c>
      <c r="K7" s="10">
        <v>1</v>
      </c>
      <c r="L7" s="10"/>
      <c r="M7" s="11">
        <f t="shared" ref="M7:M16" si="0">IFERROR(IF(95*(B7*C7+D7*E7+F7*G7+H7*I7+J7*K7)=0,"",95*(B7*C7+D7*E7+F7*G7+H7*I7+J7*K7)/((C7+E7+G7+I7+K7)*100)+L7),"")</f>
        <v>63.08</v>
      </c>
    </row>
    <row r="8" spans="1:13" ht="15.75" customHeight="1">
      <c r="A8" s="9" t="s">
        <v>262</v>
      </c>
      <c r="B8" s="10">
        <v>80</v>
      </c>
      <c r="C8" s="10">
        <v>1</v>
      </c>
      <c r="D8" s="10">
        <v>80</v>
      </c>
      <c r="E8" s="10">
        <v>1</v>
      </c>
      <c r="F8" s="10"/>
      <c r="G8" s="10">
        <v>1</v>
      </c>
      <c r="H8" s="10">
        <v>70</v>
      </c>
      <c r="I8" s="10">
        <v>1</v>
      </c>
      <c r="J8" s="10">
        <v>75</v>
      </c>
      <c r="K8" s="10">
        <v>1</v>
      </c>
      <c r="L8" s="10"/>
      <c r="M8" s="11">
        <f t="shared" si="0"/>
        <v>57.95</v>
      </c>
    </row>
    <row r="9" spans="1:13" ht="15.75" customHeight="1">
      <c r="A9" s="2" t="s">
        <v>256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 t="shared" si="0"/>
        <v/>
      </c>
    </row>
    <row r="10" spans="1:13" ht="15.75" customHeight="1">
      <c r="A10" s="2" t="s">
        <v>257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si="0"/>
        <v/>
      </c>
    </row>
    <row r="11" spans="1:13" ht="15.75" customHeight="1">
      <c r="A11" s="2" t="s">
        <v>258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259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 t="s">
        <v>261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3">
        <v>1</v>
      </c>
      <c r="L13" s="3"/>
      <c r="M13" s="4" t="str">
        <f t="shared" si="0"/>
        <v/>
      </c>
    </row>
    <row r="14" spans="1:13" ht="15.75" customHeight="1">
      <c r="A14" s="2" t="s">
        <v>263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3">
        <v>1</v>
      </c>
      <c r="L14" s="3"/>
      <c r="M14" s="4" t="str">
        <f t="shared" si="0"/>
        <v/>
      </c>
    </row>
    <row r="15" spans="1:13" ht="15.75" customHeight="1">
      <c r="A15" s="2" t="s">
        <v>264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3">
        <v>1</v>
      </c>
      <c r="L15" s="3"/>
      <c r="M15" s="4" t="str">
        <f t="shared" si="0"/>
        <v/>
      </c>
    </row>
    <row r="16" spans="1:13" ht="15.75" customHeight="1">
      <c r="A16" s="2" t="s">
        <v>265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3">
        <v>1</v>
      </c>
      <c r="L16" s="3"/>
      <c r="M16" s="4" t="str">
        <f t="shared" si="0"/>
        <v/>
      </c>
    </row>
    <row r="17" spans="1:13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customHeight="1">
      <c r="A19" s="5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>
        <f>IFERROR(AVERAGE(M7:M16),"")</f>
        <v>60.515000000000001</v>
      </c>
    </row>
    <row r="20" spans="1:13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customHeight="1">
      <c r="A21" s="2" t="s">
        <v>16</v>
      </c>
      <c r="B21" s="3" t="s">
        <v>131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25"/>
  <sheetViews>
    <sheetView workbookViewId="0">
      <selection activeCell="M7" sqref="A7:M9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266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218</v>
      </c>
      <c r="C5" s="16"/>
      <c r="D5" s="12" t="s">
        <v>219</v>
      </c>
      <c r="E5" s="16"/>
      <c r="F5" s="12" t="s">
        <v>220</v>
      </c>
      <c r="G5" s="16"/>
      <c r="H5" s="12" t="s">
        <v>221</v>
      </c>
      <c r="I5" s="16"/>
      <c r="J5" s="12" t="s">
        <v>144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278</v>
      </c>
      <c r="B7" s="10">
        <v>97</v>
      </c>
      <c r="C7" s="10">
        <v>1</v>
      </c>
      <c r="D7" s="10">
        <v>95</v>
      </c>
      <c r="E7" s="10">
        <v>1</v>
      </c>
      <c r="F7" s="10">
        <v>91</v>
      </c>
      <c r="G7" s="10">
        <v>1</v>
      </c>
      <c r="H7" s="10">
        <v>95</v>
      </c>
      <c r="I7" s="10">
        <v>1</v>
      </c>
      <c r="J7" s="10">
        <v>95</v>
      </c>
      <c r="K7" s="10">
        <v>1</v>
      </c>
      <c r="L7" s="10"/>
      <c r="M7" s="11">
        <f t="shared" ref="M7:M20" si="0">IFERROR(IF(95*(B7*C7+D7*E7+F7*G7+H7*I7+J7*K7)=0,"",95*(B7*C7+D7*E7+F7*G7+H7*I7+J7*K7)/((C7+E7+G7+I7+K7)*100)+L7),"")</f>
        <v>89.87</v>
      </c>
    </row>
    <row r="8" spans="1:13" ht="15.75" customHeight="1">
      <c r="A8" s="9" t="s">
        <v>277</v>
      </c>
      <c r="B8" s="10">
        <v>97</v>
      </c>
      <c r="C8" s="10">
        <v>1</v>
      </c>
      <c r="D8" s="10">
        <v>95</v>
      </c>
      <c r="E8" s="10">
        <v>1</v>
      </c>
      <c r="F8" s="10">
        <v>90</v>
      </c>
      <c r="G8" s="10">
        <v>1</v>
      </c>
      <c r="H8" s="10">
        <v>85</v>
      </c>
      <c r="I8" s="10">
        <v>1</v>
      </c>
      <c r="J8" s="10">
        <v>85</v>
      </c>
      <c r="K8" s="10">
        <v>1</v>
      </c>
      <c r="L8" s="10"/>
      <c r="M8" s="11">
        <f t="shared" si="0"/>
        <v>85.88</v>
      </c>
    </row>
    <row r="9" spans="1:13" ht="15.75" customHeight="1">
      <c r="A9" s="9" t="s">
        <v>272</v>
      </c>
      <c r="B9" s="10">
        <v>95</v>
      </c>
      <c r="C9" s="10">
        <v>1</v>
      </c>
      <c r="D9" s="10">
        <v>90</v>
      </c>
      <c r="E9" s="10">
        <v>1</v>
      </c>
      <c r="F9" s="10">
        <v>90</v>
      </c>
      <c r="G9" s="10">
        <v>1</v>
      </c>
      <c r="H9" s="10">
        <v>82</v>
      </c>
      <c r="I9" s="10">
        <v>1</v>
      </c>
      <c r="J9" s="10">
        <v>80</v>
      </c>
      <c r="K9" s="10">
        <v>1</v>
      </c>
      <c r="L9" s="10"/>
      <c r="M9" s="11">
        <f t="shared" si="0"/>
        <v>83.03</v>
      </c>
    </row>
    <row r="10" spans="1:13" ht="15.75" customHeight="1">
      <c r="A10" s="2" t="s">
        <v>267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si="0"/>
        <v/>
      </c>
    </row>
    <row r="11" spans="1:13" ht="15.75" customHeight="1">
      <c r="A11" s="2" t="s">
        <v>268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269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 t="s">
        <v>270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3">
        <v>1</v>
      </c>
      <c r="L13" s="3"/>
      <c r="M13" s="4" t="str">
        <f t="shared" si="0"/>
        <v/>
      </c>
    </row>
    <row r="14" spans="1:13" ht="15.75" customHeight="1">
      <c r="A14" s="2" t="s">
        <v>271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3">
        <v>1</v>
      </c>
      <c r="L14" s="3"/>
      <c r="M14" s="4" t="str">
        <f t="shared" si="0"/>
        <v/>
      </c>
    </row>
    <row r="15" spans="1:13" ht="15.75" customHeight="1">
      <c r="A15" s="2" t="s">
        <v>273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3">
        <v>1</v>
      </c>
      <c r="L15" s="3"/>
      <c r="M15" s="4" t="str">
        <f t="shared" si="0"/>
        <v/>
      </c>
    </row>
    <row r="16" spans="1:13" ht="15.75" customHeight="1">
      <c r="A16" s="2" t="s">
        <v>274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3">
        <v>1</v>
      </c>
      <c r="L16" s="3"/>
      <c r="M16" s="4" t="str">
        <f t="shared" si="0"/>
        <v/>
      </c>
    </row>
    <row r="17" spans="1:13" ht="15.75" customHeight="1">
      <c r="A17" s="2" t="s">
        <v>275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3">
        <v>1</v>
      </c>
      <c r="L17" s="3"/>
      <c r="M17" s="4" t="str">
        <f t="shared" si="0"/>
        <v/>
      </c>
    </row>
    <row r="18" spans="1:13" ht="15.75" customHeight="1">
      <c r="A18" s="2" t="s">
        <v>276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3">
        <v>1</v>
      </c>
      <c r="J18" s="3"/>
      <c r="K18" s="3">
        <v>1</v>
      </c>
      <c r="L18" s="3"/>
      <c r="M18" s="4" t="str">
        <f t="shared" si="0"/>
        <v/>
      </c>
    </row>
    <row r="19" spans="1:13" ht="15.75" customHeight="1">
      <c r="A19" s="2" t="s">
        <v>279</v>
      </c>
      <c r="B19" s="3"/>
      <c r="C19" s="3">
        <v>1</v>
      </c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>
        <v>1</v>
      </c>
      <c r="L19" s="3"/>
      <c r="M19" s="4" t="str">
        <f t="shared" si="0"/>
        <v/>
      </c>
    </row>
    <row r="20" spans="1:13" ht="15.75" customHeight="1">
      <c r="A20" s="2" t="s">
        <v>280</v>
      </c>
      <c r="B20" s="3"/>
      <c r="C20" s="3">
        <v>1</v>
      </c>
      <c r="D20" s="3"/>
      <c r="E20" s="3">
        <v>1</v>
      </c>
      <c r="F20" s="3"/>
      <c r="G20" s="3">
        <v>1</v>
      </c>
      <c r="H20" s="3"/>
      <c r="I20" s="3">
        <v>1</v>
      </c>
      <c r="J20" s="3"/>
      <c r="K20" s="3">
        <v>1</v>
      </c>
      <c r="L20" s="3"/>
      <c r="M20" s="4" t="str">
        <f t="shared" si="0"/>
        <v/>
      </c>
    </row>
    <row r="21" spans="1:13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customHeight="1">
      <c r="A23" s="5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>
        <f>IFERROR(AVERAGE(M7:M20),"")</f>
        <v>86.259999999999991</v>
      </c>
    </row>
    <row r="24" spans="1:13" ht="15.75" customHeight="1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>
      <c r="A25" s="2" t="s">
        <v>16</v>
      </c>
      <c r="B25" s="3" t="s">
        <v>281</v>
      </c>
      <c r="C25" s="3">
        <f>B25*0.4</f>
        <v>5.6000000000000005</v>
      </c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sortState xmlns:xlrd2="http://schemas.microsoft.com/office/spreadsheetml/2017/richdata2" ref="A7:M9">
    <sortCondition descending="1" ref="M7: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6"/>
  <sheetViews>
    <sheetView workbookViewId="0">
      <selection activeCell="M7" sqref="A7:M8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19</v>
      </c>
      <c r="C5" s="16"/>
      <c r="D5" s="12" t="s">
        <v>20</v>
      </c>
      <c r="E5" s="16"/>
      <c r="F5" s="12" t="s">
        <v>21</v>
      </c>
      <c r="G5" s="16"/>
      <c r="H5" s="12" t="s">
        <v>22</v>
      </c>
      <c r="I5" s="16"/>
      <c r="J5" s="12" t="s">
        <v>23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26</v>
      </c>
      <c r="B7" s="10">
        <v>70</v>
      </c>
      <c r="C7" s="10">
        <v>1</v>
      </c>
      <c r="D7" s="10">
        <v>100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>
        <v>70</v>
      </c>
      <c r="K7" s="10">
        <v>1</v>
      </c>
      <c r="L7" s="10"/>
      <c r="M7" s="11">
        <f>IFERROR(IF(95*(B7*C7+D7*E7+F7*G7+H7*I7+J7*K7)=0,"",95*(B7*C7+D7*E7+F7*G7+H7*I7+J7*K7)/((C7+E7+G7+I7+K7)*100)+L7),"")</f>
        <v>79.8</v>
      </c>
    </row>
    <row r="8" spans="1:13" ht="15.75" customHeight="1">
      <c r="A8" s="9" t="s">
        <v>28</v>
      </c>
      <c r="B8" s="10">
        <v>70</v>
      </c>
      <c r="C8" s="10">
        <v>1</v>
      </c>
      <c r="D8" s="10">
        <v>98</v>
      </c>
      <c r="E8" s="10">
        <v>1</v>
      </c>
      <c r="F8" s="10">
        <v>90</v>
      </c>
      <c r="G8" s="10">
        <v>1</v>
      </c>
      <c r="H8" s="10">
        <v>90</v>
      </c>
      <c r="I8" s="10">
        <v>1</v>
      </c>
      <c r="J8" s="10">
        <v>70</v>
      </c>
      <c r="K8" s="10">
        <v>1</v>
      </c>
      <c r="L8" s="10"/>
      <c r="M8" s="11">
        <f>IFERROR(IF(95*(B8*C8+D8*E8+F8*G8+H8*I8+J8*K8)=0,"",95*(B8*C8+D8*E8+F8*G8+H8*I8+J8*K8)/((C8+E8+G8+I8+K8)*100)+L8),"")</f>
        <v>79.42</v>
      </c>
    </row>
    <row r="9" spans="1:13" ht="15.75" customHeight="1">
      <c r="A9" s="2" t="s">
        <v>24</v>
      </c>
      <c r="B9" s="3">
        <v>70</v>
      </c>
      <c r="C9" s="3">
        <v>1</v>
      </c>
      <c r="D9" s="3">
        <v>90</v>
      </c>
      <c r="E9" s="3">
        <v>1</v>
      </c>
      <c r="F9" s="3">
        <v>80</v>
      </c>
      <c r="G9" s="3">
        <v>1</v>
      </c>
      <c r="H9" s="3">
        <v>80</v>
      </c>
      <c r="I9" s="3">
        <v>1</v>
      </c>
      <c r="J9" s="3">
        <v>70</v>
      </c>
      <c r="K9" s="3">
        <v>1</v>
      </c>
      <c r="L9" s="3"/>
      <c r="M9" s="4">
        <f>IFERROR(IF(95*(B9*C9+D9*E9+F9*G9+H9*I9+J9*K9)=0,"",95*(B9*C9+D9*E9+F9*G9+H9*I9+J9*K9)/((C9+E9+G9+I9+K9)*100)+L9),"")</f>
        <v>74.099999999999994</v>
      </c>
    </row>
    <row r="10" spans="1:13" ht="15.75" customHeight="1">
      <c r="A10" s="2" t="s">
        <v>25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27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77.773333333333326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9">
    <sortCondition descending="1" ref="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17"/>
  <sheetViews>
    <sheetView workbookViewId="0">
      <selection activeCell="K9" sqref="K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282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228</v>
      </c>
      <c r="C5" s="16"/>
      <c r="D5" s="12" t="s">
        <v>229</v>
      </c>
      <c r="E5" s="16"/>
      <c r="F5" s="12" t="s">
        <v>230</v>
      </c>
      <c r="G5" s="16"/>
      <c r="H5" s="12" t="s">
        <v>231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284</v>
      </c>
      <c r="B7" s="10">
        <v>85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/>
      <c r="K7" s="11">
        <f t="shared" ref="K7:K12" si="0">IFERROR(IF(95*(B7*C7+D7*E7+F7*G7+H7*I7)=0,"",95*(B7*C7+D7*E7+F7*G7+H7*I7)/((C7+E7+G7+I7)*100)+J7),"")</f>
        <v>84.3125</v>
      </c>
    </row>
    <row r="8" spans="1:11" ht="15.75" customHeight="1">
      <c r="A8" s="9" t="s">
        <v>286</v>
      </c>
      <c r="B8" s="10">
        <v>85</v>
      </c>
      <c r="C8" s="10">
        <v>1</v>
      </c>
      <c r="D8" s="10">
        <v>80</v>
      </c>
      <c r="E8" s="10">
        <v>1</v>
      </c>
      <c r="F8" s="10">
        <v>90</v>
      </c>
      <c r="G8" s="10">
        <v>1</v>
      </c>
      <c r="H8" s="10">
        <v>90</v>
      </c>
      <c r="I8" s="10">
        <v>1</v>
      </c>
      <c r="J8" s="10">
        <v>1</v>
      </c>
      <c r="K8" s="11">
        <f t="shared" si="0"/>
        <v>82.9375</v>
      </c>
    </row>
    <row r="9" spans="1:11" ht="15.75" customHeight="1">
      <c r="A9" s="2" t="s">
        <v>287</v>
      </c>
      <c r="B9" s="3">
        <v>70</v>
      </c>
      <c r="C9" s="3">
        <v>1</v>
      </c>
      <c r="D9" s="3">
        <v>85</v>
      </c>
      <c r="E9" s="3">
        <v>1</v>
      </c>
      <c r="F9" s="3">
        <v>75</v>
      </c>
      <c r="G9" s="3">
        <v>1</v>
      </c>
      <c r="H9" s="3">
        <v>77</v>
      </c>
      <c r="I9" s="3">
        <v>1</v>
      </c>
      <c r="J9" s="3"/>
      <c r="K9" s="4">
        <f t="shared" si="0"/>
        <v>72.912499999999994</v>
      </c>
    </row>
    <row r="10" spans="1:11" ht="15.75" customHeight="1">
      <c r="A10" s="2" t="s">
        <v>283</v>
      </c>
      <c r="B10" s="3">
        <v>75</v>
      </c>
      <c r="C10" s="3">
        <v>1</v>
      </c>
      <c r="D10" s="3">
        <v>70</v>
      </c>
      <c r="E10" s="3">
        <v>1</v>
      </c>
      <c r="F10" s="3">
        <v>70</v>
      </c>
      <c r="G10" s="3">
        <v>1</v>
      </c>
      <c r="H10" s="3">
        <v>85</v>
      </c>
      <c r="I10" s="3">
        <v>1</v>
      </c>
      <c r="J10" s="3"/>
      <c r="K10" s="4">
        <f t="shared" si="0"/>
        <v>71.25</v>
      </c>
    </row>
    <row r="11" spans="1:11" ht="15.75" customHeight="1">
      <c r="A11" s="2" t="s">
        <v>285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288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>
        <f>IFERROR(AVERAGE(K7:K12),"")</f>
        <v>77.853125000000006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xmlns:xlrd2="http://schemas.microsoft.com/office/spreadsheetml/2017/richdata2" ref="A7:K10">
    <sortCondition descending="1" ref="K10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17"/>
  <sheetViews>
    <sheetView workbookViewId="0">
      <selection activeCell="M9" sqref="M9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289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290</v>
      </c>
      <c r="C5" s="16"/>
      <c r="D5" s="12" t="s">
        <v>291</v>
      </c>
      <c r="E5" s="16"/>
      <c r="F5" s="12" t="s">
        <v>292</v>
      </c>
      <c r="G5" s="16"/>
      <c r="H5" s="12" t="s">
        <v>293</v>
      </c>
      <c r="I5" s="16"/>
      <c r="J5" s="12" t="s">
        <v>294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299</v>
      </c>
      <c r="B7" s="10">
        <v>95</v>
      </c>
      <c r="C7" s="10">
        <v>1</v>
      </c>
      <c r="D7" s="10">
        <v>98</v>
      </c>
      <c r="E7" s="10">
        <v>1</v>
      </c>
      <c r="F7" s="10">
        <v>92</v>
      </c>
      <c r="G7" s="10">
        <v>1</v>
      </c>
      <c r="H7" s="10">
        <v>98</v>
      </c>
      <c r="I7" s="10">
        <v>1</v>
      </c>
      <c r="J7" s="10">
        <v>95</v>
      </c>
      <c r="K7" s="10">
        <v>1</v>
      </c>
      <c r="L7" s="10"/>
      <c r="M7" s="11">
        <f t="shared" ref="M7:M12" si="0">IFERROR(IF(95*(B7*C7+D7*E7+F7*G7+H7*I7+J7*K7)=0,"",95*(B7*C7+D7*E7+F7*G7+H7*I7+J7*K7)/((C7+E7+G7+I7+K7)*100)+L7),"")</f>
        <v>90.82</v>
      </c>
    </row>
    <row r="8" spans="1:13" ht="15.75" customHeight="1">
      <c r="A8" s="9" t="s">
        <v>296</v>
      </c>
      <c r="B8" s="10">
        <v>90</v>
      </c>
      <c r="C8" s="10">
        <v>1</v>
      </c>
      <c r="D8" s="10">
        <v>98</v>
      </c>
      <c r="E8" s="10">
        <v>1</v>
      </c>
      <c r="F8" s="10">
        <v>90</v>
      </c>
      <c r="G8" s="10">
        <v>1</v>
      </c>
      <c r="H8" s="10">
        <v>98</v>
      </c>
      <c r="I8" s="10">
        <v>1</v>
      </c>
      <c r="J8" s="10">
        <v>95</v>
      </c>
      <c r="K8" s="10">
        <v>1</v>
      </c>
      <c r="L8" s="10"/>
      <c r="M8" s="11">
        <f t="shared" si="0"/>
        <v>89.49</v>
      </c>
    </row>
    <row r="9" spans="1:13" ht="15.75" customHeight="1">
      <c r="A9" s="2" t="s">
        <v>300</v>
      </c>
      <c r="B9" s="3">
        <v>95</v>
      </c>
      <c r="C9" s="3">
        <v>1</v>
      </c>
      <c r="D9" s="3">
        <v>90</v>
      </c>
      <c r="E9" s="3">
        <v>1</v>
      </c>
      <c r="F9" s="3">
        <v>95</v>
      </c>
      <c r="G9" s="3">
        <v>1</v>
      </c>
      <c r="H9" s="3">
        <v>90</v>
      </c>
      <c r="I9" s="3">
        <v>1</v>
      </c>
      <c r="J9" s="3">
        <v>90</v>
      </c>
      <c r="K9" s="3">
        <v>1</v>
      </c>
      <c r="L9" s="3"/>
      <c r="M9" s="4">
        <f t="shared" si="0"/>
        <v>87.4</v>
      </c>
    </row>
    <row r="10" spans="1:13" ht="15.75" customHeight="1">
      <c r="A10" s="2" t="s">
        <v>295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 t="shared" si="0"/>
        <v/>
      </c>
    </row>
    <row r="11" spans="1:13" ht="15.75" customHeight="1">
      <c r="A11" s="2" t="s">
        <v>297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 t="shared" si="0"/>
        <v/>
      </c>
    </row>
    <row r="12" spans="1:13" ht="15.75" customHeight="1">
      <c r="A12" s="2" t="s">
        <v>298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 t="shared" si="0"/>
        <v/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4">
        <f>IFERROR(AVERAGE(M7:M12),"")</f>
        <v>89.236666666666679</v>
      </c>
    </row>
    <row r="16" spans="1:13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sortState xmlns:xlrd2="http://schemas.microsoft.com/office/spreadsheetml/2017/richdata2" ref="A7:M9">
    <sortCondition descending="1" ref="M7: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14"/>
  <sheetViews>
    <sheetView workbookViewId="0">
      <selection activeCell="M7" sqref="A7: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301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302</v>
      </c>
      <c r="C5" s="16"/>
      <c r="D5" s="12" t="s">
        <v>303</v>
      </c>
      <c r="E5" s="16"/>
      <c r="F5" s="12" t="s">
        <v>304</v>
      </c>
      <c r="G5" s="16"/>
      <c r="H5" s="12" t="s">
        <v>305</v>
      </c>
      <c r="I5" s="16"/>
      <c r="J5" s="12" t="s">
        <v>144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307</v>
      </c>
      <c r="B7" s="10">
        <v>90</v>
      </c>
      <c r="C7" s="10">
        <v>1</v>
      </c>
      <c r="D7" s="10">
        <v>92</v>
      </c>
      <c r="E7" s="10">
        <v>1</v>
      </c>
      <c r="F7" s="10">
        <v>92</v>
      </c>
      <c r="G7" s="10">
        <v>1</v>
      </c>
      <c r="H7" s="10">
        <v>92</v>
      </c>
      <c r="I7" s="10">
        <v>1</v>
      </c>
      <c r="J7" s="10">
        <v>95</v>
      </c>
      <c r="K7" s="10">
        <v>1</v>
      </c>
      <c r="L7" s="10"/>
      <c r="M7" s="11">
        <f>IFERROR(IF(95*(B7*C7+D7*E7+F7*G7+H7*I7+J7*K7)=0,"",95*(B7*C7+D7*E7+F7*G7+H7*I7+J7*K7)/((C7+E7+G7+I7+K7)*100)+L7),"")</f>
        <v>87.59</v>
      </c>
    </row>
    <row r="8" spans="1:13" ht="15.75" customHeight="1">
      <c r="A8" s="2" t="s">
        <v>308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>
        <v>90</v>
      </c>
      <c r="I8" s="3">
        <v>1</v>
      </c>
      <c r="J8" s="3">
        <v>75</v>
      </c>
      <c r="K8" s="3">
        <v>1</v>
      </c>
      <c r="L8" s="3"/>
      <c r="M8" s="4">
        <f>IFERROR(IF(95*(B8*C8+D8*E8+F8*G8+H8*I8+J8*K8)=0,"",95*(B8*C8+D8*E8+F8*G8+H8*I8+J8*K8)/((C8+E8+G8+I8+K8)*100)+L8),"")</f>
        <v>82.65</v>
      </c>
    </row>
    <row r="9" spans="1:13" ht="15.75" customHeight="1">
      <c r="A9" s="2" t="s">
        <v>306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IFERROR(AVERAGE(M7:M9),"")</f>
        <v>85.12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sortState xmlns:xlrd2="http://schemas.microsoft.com/office/spreadsheetml/2017/richdata2" ref="A7:M8">
    <sortCondition descending="1" ref="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14"/>
  <sheetViews>
    <sheetView workbookViewId="0">
      <selection activeCell="A7" sqref="A7: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309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290</v>
      </c>
      <c r="C5" s="16"/>
      <c r="D5" s="12" t="s">
        <v>291</v>
      </c>
      <c r="E5" s="16"/>
      <c r="F5" s="12" t="s">
        <v>292</v>
      </c>
      <c r="G5" s="16"/>
      <c r="H5" s="12" t="s">
        <v>293</v>
      </c>
      <c r="I5" s="16"/>
      <c r="J5" s="12" t="s">
        <v>294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311</v>
      </c>
      <c r="B7" s="10">
        <v>90</v>
      </c>
      <c r="C7" s="10">
        <v>1</v>
      </c>
      <c r="D7" s="10">
        <v>97</v>
      </c>
      <c r="E7" s="10">
        <v>1</v>
      </c>
      <c r="F7" s="10">
        <v>90</v>
      </c>
      <c r="G7" s="10">
        <v>1</v>
      </c>
      <c r="H7" s="10">
        <v>97</v>
      </c>
      <c r="I7" s="10">
        <v>1</v>
      </c>
      <c r="J7" s="10">
        <v>90</v>
      </c>
      <c r="K7" s="10">
        <v>1</v>
      </c>
      <c r="L7" s="10"/>
      <c r="M7" s="11">
        <f>IFERROR(IF(95*(B7*C7+D7*E7+F7*G7+H7*I7+J7*K7)=0,"",95*(B7*C7+D7*E7+F7*G7+H7*I7+J7*K7)/((C7+E7+G7+I7+K7)*100)+L7),"")</f>
        <v>88.16</v>
      </c>
    </row>
    <row r="8" spans="1:13" ht="15.75" customHeight="1">
      <c r="A8" s="2" t="s">
        <v>312</v>
      </c>
      <c r="B8" s="3">
        <v>68</v>
      </c>
      <c r="C8" s="3">
        <v>1</v>
      </c>
      <c r="D8" s="3">
        <v>95</v>
      </c>
      <c r="E8" s="3">
        <v>1</v>
      </c>
      <c r="F8" s="3">
        <v>85</v>
      </c>
      <c r="G8" s="3">
        <v>1</v>
      </c>
      <c r="H8" s="3">
        <v>95</v>
      </c>
      <c r="I8" s="3">
        <v>1</v>
      </c>
      <c r="J8" s="3">
        <v>85</v>
      </c>
      <c r="K8" s="3">
        <v>1</v>
      </c>
      <c r="L8" s="3"/>
      <c r="M8" s="4">
        <f>IFERROR(IF(95*(B8*C8+D8*E8+F8*G8+H8*I8+J8*K8)=0,"",95*(B8*C8+D8*E8+F8*G8+H8*I8+J8*K8)/((C8+E8+G8+I8+K8)*100)+L8),"")</f>
        <v>81.319999999999993</v>
      </c>
    </row>
    <row r="9" spans="1:13" ht="15.75" customHeight="1">
      <c r="A9" s="2" t="s">
        <v>310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>
        <f>IFERROR(AVERAGE(M7:M9),"")</f>
        <v>84.74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14"/>
  <sheetViews>
    <sheetView workbookViewId="0">
      <selection activeCell="I7" sqref="A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313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153</v>
      </c>
      <c r="C5" s="16"/>
      <c r="D5" s="12" t="s">
        <v>44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314</v>
      </c>
      <c r="B7" s="10">
        <v>98</v>
      </c>
      <c r="C7" s="10">
        <v>1</v>
      </c>
      <c r="D7" s="10">
        <v>72</v>
      </c>
      <c r="E7" s="10">
        <v>1</v>
      </c>
      <c r="F7" s="10">
        <v>95</v>
      </c>
      <c r="G7" s="10">
        <v>1</v>
      </c>
      <c r="H7" s="10"/>
      <c r="I7" s="11">
        <f>IFERROR(IF(95*(B7*C7+D7*E7+F7*G7)=0,"",95*(B7*C7+D7*E7+F7*G7)/((C7+E7+G7)*100)+H7),"")</f>
        <v>83.916666666666671</v>
      </c>
    </row>
    <row r="8" spans="1:9" ht="15.75" customHeight="1">
      <c r="A8" s="2" t="s">
        <v>315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316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15</v>
      </c>
      <c r="B12" s="3"/>
      <c r="C12" s="3"/>
      <c r="D12" s="3"/>
      <c r="E12" s="3"/>
      <c r="F12" s="3"/>
      <c r="G12" s="3"/>
      <c r="H12" s="3"/>
      <c r="I12" s="4">
        <f>IFERROR(AVERAGE(I7:I9),"")</f>
        <v>83.916666666666671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16</v>
      </c>
      <c r="B14" s="3" t="s">
        <v>140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K15"/>
  <sheetViews>
    <sheetView workbookViewId="0">
      <selection activeCell="A7" sqref="A7: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317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318</v>
      </c>
      <c r="C5" s="16"/>
      <c r="D5" s="12" t="s">
        <v>53</v>
      </c>
      <c r="E5" s="16"/>
      <c r="F5" s="12" t="s">
        <v>319</v>
      </c>
      <c r="G5" s="16"/>
      <c r="H5" s="12" t="s">
        <v>55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321</v>
      </c>
      <c r="B7" s="10">
        <v>90</v>
      </c>
      <c r="C7" s="10">
        <v>1</v>
      </c>
      <c r="D7" s="10">
        <v>92</v>
      </c>
      <c r="E7" s="10">
        <v>1</v>
      </c>
      <c r="F7" s="10">
        <v>90</v>
      </c>
      <c r="G7" s="10">
        <v>1</v>
      </c>
      <c r="H7" s="10">
        <v>95</v>
      </c>
      <c r="I7" s="10">
        <v>1</v>
      </c>
      <c r="J7" s="10"/>
      <c r="K7" s="11">
        <f>IFERROR(IF(95*(B7*C7+D7*E7+F7*G7+H7*I7)=0,"",95*(B7*C7+D7*E7+F7*G7+H7*I7)/((C7+E7+G7+I7)*100)+J7),"")</f>
        <v>87.162499999999994</v>
      </c>
    </row>
    <row r="8" spans="1:11" ht="15.75" customHeight="1">
      <c r="A8" s="9" t="s">
        <v>322</v>
      </c>
      <c r="B8" s="10">
        <v>90</v>
      </c>
      <c r="C8" s="10">
        <v>1</v>
      </c>
      <c r="D8" s="10">
        <v>90</v>
      </c>
      <c r="E8" s="10">
        <v>1</v>
      </c>
      <c r="F8" s="10">
        <v>92</v>
      </c>
      <c r="G8" s="10">
        <v>1</v>
      </c>
      <c r="H8" s="10">
        <v>95</v>
      </c>
      <c r="I8" s="10">
        <v>1</v>
      </c>
      <c r="J8" s="10"/>
      <c r="K8" s="11">
        <f>IFERROR(IF(95*(B8*C8+D8*E8+F8*G8+H8*I8)=0,"",95*(B8*C8+D8*E8+F8*G8+H8*I8)/((C8+E8+G8+I8)*100)+J8),"")</f>
        <v>87.162499999999994</v>
      </c>
    </row>
    <row r="9" spans="1:11" ht="15.75" customHeight="1">
      <c r="A9" s="2" t="s">
        <v>320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 t="s">
        <v>323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3"/>
      <c r="J13" s="3"/>
      <c r="K13" s="4">
        <f>IFERROR(AVERAGE(K7:K10),"")</f>
        <v>87.162499999999994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16"/>
  <sheetViews>
    <sheetView tabSelected="1" workbookViewId="0">
      <selection activeCell="M10" sqref="M10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4" t="s">
        <v>324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29.94999999999999" customHeight="1">
      <c r="A5" s="12" t="s">
        <v>2</v>
      </c>
      <c r="B5" s="12" t="s">
        <v>302</v>
      </c>
      <c r="C5" s="16"/>
      <c r="D5" s="12" t="s">
        <v>303</v>
      </c>
      <c r="E5" s="16"/>
      <c r="F5" s="12" t="s">
        <v>304</v>
      </c>
      <c r="G5" s="16"/>
      <c r="H5" s="12" t="s">
        <v>305</v>
      </c>
      <c r="I5" s="16"/>
      <c r="J5" s="12" t="s">
        <v>144</v>
      </c>
      <c r="K5" s="16"/>
      <c r="L5" s="12" t="s">
        <v>7</v>
      </c>
      <c r="M5" s="12" t="s">
        <v>8</v>
      </c>
    </row>
    <row r="6" spans="1:13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3"/>
      <c r="M6" s="13"/>
    </row>
    <row r="7" spans="1:13" ht="15.75" customHeight="1">
      <c r="A7" s="9" t="s">
        <v>327</v>
      </c>
      <c r="B7" s="10">
        <v>78</v>
      </c>
      <c r="C7" s="10">
        <v>1</v>
      </c>
      <c r="D7" s="10">
        <v>70</v>
      </c>
      <c r="E7" s="10">
        <v>1</v>
      </c>
      <c r="F7" s="10">
        <v>83</v>
      </c>
      <c r="G7" s="10">
        <v>1</v>
      </c>
      <c r="H7" s="10">
        <v>81</v>
      </c>
      <c r="I7" s="10">
        <v>1</v>
      </c>
      <c r="J7" s="10">
        <v>72</v>
      </c>
      <c r="K7" s="10">
        <v>1</v>
      </c>
      <c r="L7" s="10"/>
      <c r="M7" s="11">
        <f>IFERROR(IF(95*(B7*C7+D7*E7+F7*G7+H7*I7+J7*K7)=0,"",95*(B7*C7+D7*E7+F7*G7+H7*I7+J7*K7)/((C7+E7+G7+I7+K7)*100)+L7),"")</f>
        <v>72.959999999999994</v>
      </c>
    </row>
    <row r="8" spans="1:13" ht="15.75" customHeight="1">
      <c r="A8" s="9" t="s">
        <v>326</v>
      </c>
      <c r="B8" s="10">
        <v>73</v>
      </c>
      <c r="C8" s="10">
        <v>1</v>
      </c>
      <c r="D8" s="10">
        <v>72</v>
      </c>
      <c r="E8" s="10">
        <v>1</v>
      </c>
      <c r="F8" s="10">
        <v>72</v>
      </c>
      <c r="G8" s="10">
        <v>1</v>
      </c>
      <c r="H8" s="10">
        <v>72</v>
      </c>
      <c r="I8" s="10">
        <v>1</v>
      </c>
      <c r="J8" s="10">
        <v>70</v>
      </c>
      <c r="K8" s="10">
        <v>1</v>
      </c>
      <c r="L8" s="10"/>
      <c r="M8" s="11">
        <f>IFERROR(IF(95*(B8*C8+D8*E8+F8*G8+H8*I8+J8*K8)=0,"",95*(B8*C8+D8*E8+F8*G8+H8*I8+J8*K8)/((C8+E8+G8+I8+K8)*100)+L8),"")</f>
        <v>68.209999999999994</v>
      </c>
    </row>
    <row r="9" spans="1:13" ht="15.75" customHeight="1">
      <c r="A9" s="2" t="s">
        <v>325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3">
        <v>1</v>
      </c>
      <c r="L9" s="3"/>
      <c r="M9" s="4" t="str">
        <f>IFERROR(IF(95*(B9*C9+D9*E9+F9*G9+H9*I9+J9*K9)=0,"",95*(B9*C9+D9*E9+F9*G9+H9*I9+J9*K9)/((C9+E9+G9+I9+K9)*100)+L9),"")</f>
        <v/>
      </c>
    </row>
    <row r="10" spans="1:13" ht="15.75" customHeight="1">
      <c r="A10" s="2" t="s">
        <v>328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 t="s">
        <v>329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IFERROR(AVERAGE(M7:M11),"")</f>
        <v>70.584999999999994</v>
      </c>
    </row>
    <row r="15" spans="1:13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>
      <c r="A16" s="2" t="s">
        <v>16</v>
      </c>
      <c r="B16" s="3" t="s">
        <v>29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sortState xmlns:xlrd2="http://schemas.microsoft.com/office/spreadsheetml/2017/richdata2" ref="A7:M8">
    <sortCondition descending="1"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2"/>
  <sheetViews>
    <sheetView workbookViewId="0">
      <selection activeCell="K8" sqref="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3</v>
      </c>
      <c r="C5" s="16"/>
      <c r="D5" s="12" t="s">
        <v>4</v>
      </c>
      <c r="E5" s="16"/>
      <c r="F5" s="12" t="s">
        <v>5</v>
      </c>
      <c r="G5" s="16"/>
      <c r="H5" s="12" t="s">
        <v>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39</v>
      </c>
      <c r="B7" s="10">
        <v>90</v>
      </c>
      <c r="C7" s="10">
        <v>1</v>
      </c>
      <c r="D7" s="10">
        <v>100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/>
      <c r="K7" s="11">
        <f t="shared" ref="K7:K17" si="0">IFERROR(IF(95*(B7*C7+D7*E7+F7*G7+H7*I7)=0,"",95*(B7*C7+D7*E7+F7*G7+H7*I7)/((C7+E7+G7+I7)*100)+J7),"")</f>
        <v>87.875</v>
      </c>
    </row>
    <row r="8" spans="1:11" ht="15.75" customHeight="1">
      <c r="A8" s="9" t="s">
        <v>32</v>
      </c>
      <c r="B8" s="10">
        <v>90</v>
      </c>
      <c r="C8" s="10">
        <v>1</v>
      </c>
      <c r="D8" s="10">
        <v>85</v>
      </c>
      <c r="E8" s="10">
        <v>1</v>
      </c>
      <c r="F8" s="10">
        <v>90</v>
      </c>
      <c r="G8" s="10">
        <v>1</v>
      </c>
      <c r="H8" s="10">
        <v>84</v>
      </c>
      <c r="I8" s="10">
        <v>1</v>
      </c>
      <c r="J8" s="10"/>
      <c r="K8" s="11">
        <f t="shared" si="0"/>
        <v>82.887500000000003</v>
      </c>
    </row>
    <row r="9" spans="1:11" ht="15.75" customHeight="1">
      <c r="A9" s="9" t="s">
        <v>34</v>
      </c>
      <c r="B9" s="10">
        <v>87</v>
      </c>
      <c r="C9" s="10">
        <v>1</v>
      </c>
      <c r="D9" s="10">
        <v>85</v>
      </c>
      <c r="E9" s="10">
        <v>1</v>
      </c>
      <c r="F9" s="10">
        <v>90</v>
      </c>
      <c r="G9" s="10">
        <v>1</v>
      </c>
      <c r="H9" s="10">
        <v>77</v>
      </c>
      <c r="I9" s="10">
        <v>1</v>
      </c>
      <c r="J9" s="10"/>
      <c r="K9" s="11">
        <f t="shared" si="0"/>
        <v>80.512500000000003</v>
      </c>
    </row>
    <row r="10" spans="1:11" ht="15.75" customHeight="1">
      <c r="A10" s="9" t="s">
        <v>38</v>
      </c>
      <c r="B10" s="10">
        <v>85</v>
      </c>
      <c r="C10" s="10">
        <v>1</v>
      </c>
      <c r="D10" s="10">
        <v>85</v>
      </c>
      <c r="E10" s="10">
        <v>1</v>
      </c>
      <c r="F10" s="10">
        <v>90</v>
      </c>
      <c r="G10" s="10">
        <v>1</v>
      </c>
      <c r="H10" s="10">
        <v>78</v>
      </c>
      <c r="I10" s="10">
        <v>1</v>
      </c>
      <c r="J10" s="10"/>
      <c r="K10" s="11">
        <f t="shared" si="0"/>
        <v>80.275000000000006</v>
      </c>
    </row>
    <row r="11" spans="1:11" ht="15.75" customHeight="1">
      <c r="A11" s="2" t="s">
        <v>36</v>
      </c>
      <c r="B11" s="3">
        <v>85</v>
      </c>
      <c r="C11" s="3">
        <v>1</v>
      </c>
      <c r="D11" s="3">
        <v>85</v>
      </c>
      <c r="E11" s="3">
        <v>1</v>
      </c>
      <c r="F11" s="3">
        <v>80</v>
      </c>
      <c r="G11" s="3">
        <v>1</v>
      </c>
      <c r="H11" s="3">
        <v>75</v>
      </c>
      <c r="I11" s="3">
        <v>1</v>
      </c>
      <c r="J11" s="3"/>
      <c r="K11" s="4">
        <f t="shared" si="0"/>
        <v>77.1875</v>
      </c>
    </row>
    <row r="12" spans="1:11" ht="15.75" customHeight="1">
      <c r="A12" s="2" t="s">
        <v>40</v>
      </c>
      <c r="B12" s="3">
        <v>85</v>
      </c>
      <c r="C12" s="3">
        <v>1</v>
      </c>
      <c r="D12" s="3">
        <v>75</v>
      </c>
      <c r="E12" s="3">
        <v>1</v>
      </c>
      <c r="F12" s="3">
        <v>85</v>
      </c>
      <c r="G12" s="3">
        <v>1</v>
      </c>
      <c r="H12" s="3">
        <v>77</v>
      </c>
      <c r="I12" s="3">
        <v>1</v>
      </c>
      <c r="J12" s="3"/>
      <c r="K12" s="4">
        <f t="shared" si="0"/>
        <v>76.474999999999994</v>
      </c>
    </row>
    <row r="13" spans="1:11" ht="15.75" customHeight="1">
      <c r="A13" s="2" t="s">
        <v>31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33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35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37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si="0"/>
        <v/>
      </c>
    </row>
    <row r="17" spans="1:11" ht="15.75" customHeight="1">
      <c r="A17" s="2" t="s">
        <v>41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0"/>
        <v/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5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4">
        <f>IFERROR(AVERAGE(K7:K17),"")</f>
        <v>80.868749999999991</v>
      </c>
    </row>
    <row r="21" spans="1:11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>
      <c r="A22" s="2" t="s">
        <v>16</v>
      </c>
      <c r="B22" s="3" t="s">
        <v>42</v>
      </c>
      <c r="C22" s="3">
        <f>B22*0.4</f>
        <v>4.4000000000000004</v>
      </c>
      <c r="D22" s="3"/>
      <c r="E22" s="3"/>
      <c r="F22" s="3"/>
      <c r="G22" s="3"/>
      <c r="H22" s="3"/>
      <c r="I22" s="3"/>
      <c r="J22" s="3"/>
      <c r="K22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workbookViewId="0">
      <selection activeCell="I7" sqref="A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43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44</v>
      </c>
      <c r="C5" s="16"/>
      <c r="D5" s="12" t="s">
        <v>45</v>
      </c>
      <c r="E5" s="16"/>
      <c r="F5" s="12" t="s">
        <v>46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49</v>
      </c>
      <c r="B7" s="10">
        <v>80</v>
      </c>
      <c r="C7" s="10">
        <v>1</v>
      </c>
      <c r="D7" s="10">
        <v>85</v>
      </c>
      <c r="E7" s="10">
        <v>1</v>
      </c>
      <c r="F7" s="10">
        <v>85</v>
      </c>
      <c r="G7" s="10">
        <v>1</v>
      </c>
      <c r="H7" s="10"/>
      <c r="I7" s="11">
        <f>IFERROR(IF(95*(B7*C7+D7*E7+F7*G7)=0,"",95*(B7*C7+D7*E7+F7*G7)/((C7+E7+G7)*100)+H7),"")</f>
        <v>79.166666666666671</v>
      </c>
    </row>
    <row r="8" spans="1:9" ht="15.75" customHeight="1">
      <c r="A8" s="2" t="s">
        <v>47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48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50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>
        <f>IFERROR(AVERAGE(I7:I10),"")</f>
        <v>79.166666666666671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52</v>
      </c>
      <c r="C5" s="16"/>
      <c r="D5" s="12" t="s">
        <v>53</v>
      </c>
      <c r="E5" s="16"/>
      <c r="F5" s="12" t="s">
        <v>54</v>
      </c>
      <c r="G5" s="16"/>
      <c r="H5" s="12" t="s">
        <v>55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2" t="s">
        <v>56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 t="shared" ref="K7:K12" si="0">IFERROR(IF(95*(B7*C7+D7*E7+F7*G7+H7*I7)=0,"",95*(B7*C7+D7*E7+F7*G7+H7*I7)/((C7+E7+G7+I7)*100)+J7),"")</f>
        <v/>
      </c>
    </row>
    <row r="8" spans="1:11" ht="15.75" customHeight="1">
      <c r="A8" s="2" t="s">
        <v>57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 t="shared" si="0"/>
        <v/>
      </c>
    </row>
    <row r="9" spans="1:11" ht="15.75" customHeight="1">
      <c r="A9" s="2" t="s">
        <v>58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 t="shared" si="0"/>
        <v/>
      </c>
    </row>
    <row r="10" spans="1:11" ht="15.75" customHeight="1">
      <c r="A10" s="2" t="s">
        <v>59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 t="shared" si="0"/>
        <v/>
      </c>
    </row>
    <row r="11" spans="1:11" ht="15.75" customHeight="1">
      <c r="A11" s="2" t="s">
        <v>60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 t="shared" si="0"/>
        <v/>
      </c>
    </row>
    <row r="12" spans="1:11" ht="15.75" customHeight="1">
      <c r="A12" s="2" t="s">
        <v>61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4" t="str">
        <f t="shared" si="0"/>
        <v/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4" t="str">
        <f>IFERROR(AVERAGE(K7:K12),"")</f>
        <v/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16</v>
      </c>
      <c r="B17" s="3" t="s">
        <v>62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5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63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19</v>
      </c>
      <c r="C5" s="16"/>
      <c r="D5" s="12" t="s">
        <v>64</v>
      </c>
      <c r="E5" s="16"/>
      <c r="F5" s="12" t="s">
        <v>20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2" t="s">
        <v>65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 t="s">
        <v>66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67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 t="s">
        <v>68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>IFERROR(IF(95*(B10*C10+D10*E10+F10*G10)=0,"",95*(B10*C10+D10*E10+F10*G10)/((C10+E10+G10)*100)+H10),"")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5" t="s">
        <v>15</v>
      </c>
      <c r="B13" s="3"/>
      <c r="C13" s="3"/>
      <c r="D13" s="3"/>
      <c r="E13" s="3"/>
      <c r="F13" s="3"/>
      <c r="G13" s="3"/>
      <c r="H13" s="3"/>
      <c r="I13" s="4" t="str">
        <f>IFERROR(AVERAGE(I7:I10),"")</f>
        <v/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 t="s">
        <v>16</v>
      </c>
      <c r="B15" s="3" t="s">
        <v>17</v>
      </c>
      <c r="C15" s="3">
        <f>B15*0.4</f>
        <v>1.6</v>
      </c>
      <c r="D15" s="3"/>
      <c r="E15" s="3"/>
      <c r="F15" s="3"/>
      <c r="G15" s="3"/>
      <c r="H15" s="3"/>
      <c r="I15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9"/>
  <sheetViews>
    <sheetView workbookViewId="0">
      <selection activeCell="I7" sqref="A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4" t="s">
        <v>69</v>
      </c>
      <c r="B2" s="15"/>
      <c r="C2" s="15"/>
      <c r="D2" s="15"/>
      <c r="E2" s="15"/>
      <c r="F2" s="15"/>
      <c r="G2" s="15"/>
      <c r="H2" s="15"/>
      <c r="I2" s="15"/>
    </row>
    <row r="5" spans="1:9" ht="129.94999999999999" customHeight="1">
      <c r="A5" s="12" t="s">
        <v>2</v>
      </c>
      <c r="B5" s="12" t="s">
        <v>70</v>
      </c>
      <c r="C5" s="16"/>
      <c r="D5" s="12" t="s">
        <v>71</v>
      </c>
      <c r="E5" s="16"/>
      <c r="F5" s="12" t="s">
        <v>72</v>
      </c>
      <c r="G5" s="16"/>
      <c r="H5" s="12" t="s">
        <v>7</v>
      </c>
      <c r="I5" s="12" t="s">
        <v>8</v>
      </c>
    </row>
    <row r="6" spans="1:9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3"/>
      <c r="I6" s="13"/>
    </row>
    <row r="7" spans="1:9" ht="15.75" customHeight="1">
      <c r="A7" s="9" t="s">
        <v>74</v>
      </c>
      <c r="B7" s="10">
        <v>80</v>
      </c>
      <c r="C7" s="10">
        <v>1</v>
      </c>
      <c r="D7" s="10">
        <v>75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77.583333333333329</v>
      </c>
    </row>
    <row r="8" spans="1:9" ht="15.75" customHeight="1">
      <c r="A8" s="9" t="s">
        <v>73</v>
      </c>
      <c r="B8" s="10">
        <v>73</v>
      </c>
      <c r="C8" s="10">
        <v>1</v>
      </c>
      <c r="D8" s="10">
        <v>70</v>
      </c>
      <c r="E8" s="10">
        <v>1</v>
      </c>
      <c r="F8" s="10">
        <v>71</v>
      </c>
      <c r="G8" s="10">
        <v>1</v>
      </c>
      <c r="H8" s="10"/>
      <c r="I8" s="11">
        <f>IFERROR(IF(95*(B8*C8+D8*E8+F8*G8)=0,"",95*(B8*C8+D8*E8+F8*G8)/((C8+E8+G8)*100)+H8),"")</f>
        <v>67.766666666666666</v>
      </c>
    </row>
    <row r="9" spans="1:9" ht="15.75" customHeight="1">
      <c r="A9" s="2" t="s">
        <v>75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 t="shared" ref="I9:I14" si="0">IFERROR(IF(95*(B9*C9+D9*E9+F9*G9)=0,"",95*(B9*C9+D9*E9+F9*G9)/((C9+E9+G9)*100)+H9),"")</f>
        <v/>
      </c>
    </row>
    <row r="10" spans="1:9" ht="15.75" customHeight="1">
      <c r="A10" s="2" t="s">
        <v>76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 t="str">
        <f t="shared" si="0"/>
        <v/>
      </c>
    </row>
    <row r="11" spans="1:9" ht="15.75" customHeight="1">
      <c r="A11" s="2" t="s">
        <v>77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4" t="str">
        <f t="shared" si="0"/>
        <v/>
      </c>
    </row>
    <row r="12" spans="1:9" ht="15.75" customHeight="1">
      <c r="A12" s="2" t="s">
        <v>78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79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 t="s">
        <v>80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4" t="str">
        <f t="shared" si="0"/>
        <v/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5" t="s">
        <v>15</v>
      </c>
      <c r="B17" s="3"/>
      <c r="C17" s="3"/>
      <c r="D17" s="3"/>
      <c r="E17" s="3"/>
      <c r="F17" s="3"/>
      <c r="G17" s="3"/>
      <c r="H17" s="3"/>
      <c r="I17" s="4">
        <f>IFERROR(AVERAGE(I7:I14),"")</f>
        <v>72.674999999999997</v>
      </c>
    </row>
    <row r="18" spans="1:9" ht="15.75" customHeight="1">
      <c r="A18" s="2"/>
      <c r="B18" s="3"/>
      <c r="C18" s="3"/>
      <c r="D18" s="3"/>
      <c r="E18" s="3"/>
      <c r="F18" s="3"/>
      <c r="G18" s="3"/>
      <c r="H18" s="3"/>
      <c r="I18" s="3"/>
    </row>
    <row r="19" spans="1:9" ht="15.75" customHeight="1">
      <c r="A19" s="2" t="s">
        <v>16</v>
      </c>
      <c r="B19" s="3" t="s">
        <v>81</v>
      </c>
      <c r="C19" s="3">
        <f>B19*0.4</f>
        <v>3.2</v>
      </c>
      <c r="D19" s="3"/>
      <c r="E19" s="3"/>
      <c r="F19" s="3"/>
      <c r="G19" s="3"/>
      <c r="H19" s="3"/>
      <c r="I19" s="3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2"/>
  <sheetViews>
    <sheetView workbookViewId="0">
      <selection activeCell="K7" sqref="A7:K10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4" t="s">
        <v>82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29.94999999999999" customHeight="1">
      <c r="A5" s="12" t="s">
        <v>2</v>
      </c>
      <c r="B5" s="12" t="s">
        <v>83</v>
      </c>
      <c r="C5" s="16"/>
      <c r="D5" s="12" t="s">
        <v>84</v>
      </c>
      <c r="E5" s="16"/>
      <c r="F5" s="12" t="s">
        <v>85</v>
      </c>
      <c r="G5" s="16"/>
      <c r="H5" s="12" t="s">
        <v>86</v>
      </c>
      <c r="I5" s="16"/>
      <c r="J5" s="12" t="s">
        <v>7</v>
      </c>
      <c r="K5" s="12" t="s">
        <v>8</v>
      </c>
    </row>
    <row r="6" spans="1:11" ht="15.95" customHeight="1">
      <c r="A6" s="13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3"/>
      <c r="K6" s="13"/>
    </row>
    <row r="7" spans="1:11" ht="15.75" customHeight="1">
      <c r="A7" s="9" t="s">
        <v>95</v>
      </c>
      <c r="B7" s="10">
        <v>85</v>
      </c>
      <c r="C7" s="10">
        <v>1</v>
      </c>
      <c r="D7" s="10">
        <v>87</v>
      </c>
      <c r="E7" s="10">
        <v>1</v>
      </c>
      <c r="F7" s="10">
        <v>85</v>
      </c>
      <c r="G7" s="10">
        <v>1</v>
      </c>
      <c r="H7" s="10">
        <v>84</v>
      </c>
      <c r="I7" s="10">
        <v>1</v>
      </c>
      <c r="J7" s="10"/>
      <c r="K7" s="11">
        <f t="shared" ref="K7:K17" si="0">IFERROR(IF(95*(B7*C7+D7*E7+F7*G7+H7*I7)=0,"",95*(B7*C7+D7*E7+F7*G7+H7*I7)/((C7+E7+G7+I7)*100)+J7),"")</f>
        <v>80.987499999999997</v>
      </c>
    </row>
    <row r="8" spans="1:11" ht="15.75" customHeight="1">
      <c r="A8" s="9" t="s">
        <v>96</v>
      </c>
      <c r="B8" s="10">
        <v>80</v>
      </c>
      <c r="C8" s="10">
        <v>1</v>
      </c>
      <c r="D8" s="10">
        <v>90</v>
      </c>
      <c r="E8" s="10">
        <v>1</v>
      </c>
      <c r="F8" s="10">
        <v>80</v>
      </c>
      <c r="G8" s="10">
        <v>1</v>
      </c>
      <c r="H8" s="10">
        <v>80</v>
      </c>
      <c r="I8" s="10">
        <v>1</v>
      </c>
      <c r="J8" s="10"/>
      <c r="K8" s="11">
        <f t="shared" si="0"/>
        <v>78.375</v>
      </c>
    </row>
    <row r="9" spans="1:11" ht="15.75" customHeight="1">
      <c r="A9" s="9" t="s">
        <v>97</v>
      </c>
      <c r="B9" s="10">
        <v>80</v>
      </c>
      <c r="C9" s="10">
        <v>1</v>
      </c>
      <c r="D9" s="10">
        <v>75</v>
      </c>
      <c r="E9" s="10">
        <v>1</v>
      </c>
      <c r="F9" s="10">
        <v>80</v>
      </c>
      <c r="G9" s="10">
        <v>1</v>
      </c>
      <c r="H9" s="10">
        <v>80</v>
      </c>
      <c r="I9" s="10">
        <v>1</v>
      </c>
      <c r="J9" s="10"/>
      <c r="K9" s="11">
        <f t="shared" si="0"/>
        <v>74.8125</v>
      </c>
    </row>
    <row r="10" spans="1:11" ht="15.75" customHeight="1">
      <c r="A10" s="9" t="s">
        <v>88</v>
      </c>
      <c r="B10" s="10">
        <v>72</v>
      </c>
      <c r="C10" s="10">
        <v>1</v>
      </c>
      <c r="D10" s="10">
        <v>72</v>
      </c>
      <c r="E10" s="10">
        <v>1</v>
      </c>
      <c r="F10" s="10">
        <v>71</v>
      </c>
      <c r="G10" s="10">
        <v>1</v>
      </c>
      <c r="H10" s="10">
        <v>71</v>
      </c>
      <c r="I10" s="10">
        <v>1</v>
      </c>
      <c r="J10" s="10"/>
      <c r="K10" s="11">
        <f t="shared" si="0"/>
        <v>67.924999999999997</v>
      </c>
    </row>
    <row r="11" spans="1:11" ht="15.75" customHeight="1">
      <c r="A11" s="2" t="s">
        <v>87</v>
      </c>
      <c r="B11" s="3">
        <v>71</v>
      </c>
      <c r="C11" s="3">
        <v>1</v>
      </c>
      <c r="D11" s="3">
        <v>71</v>
      </c>
      <c r="E11" s="3">
        <v>1</v>
      </c>
      <c r="F11" s="3">
        <v>70</v>
      </c>
      <c r="G11" s="3">
        <v>1</v>
      </c>
      <c r="H11" s="3">
        <v>70</v>
      </c>
      <c r="I11" s="3">
        <v>1</v>
      </c>
      <c r="J11" s="3"/>
      <c r="K11" s="4">
        <f t="shared" si="0"/>
        <v>66.974999999999994</v>
      </c>
    </row>
    <row r="12" spans="1:11" ht="15.75" customHeight="1">
      <c r="A12" s="2" t="s">
        <v>89</v>
      </c>
      <c r="B12" s="3">
        <v>67</v>
      </c>
      <c r="C12" s="3">
        <v>1</v>
      </c>
      <c r="D12" s="3">
        <v>72</v>
      </c>
      <c r="E12" s="3">
        <v>1</v>
      </c>
      <c r="F12" s="3">
        <v>70</v>
      </c>
      <c r="G12" s="3">
        <v>1</v>
      </c>
      <c r="H12" s="3">
        <v>68</v>
      </c>
      <c r="I12" s="3">
        <v>1</v>
      </c>
      <c r="J12" s="3"/>
      <c r="K12" s="4">
        <f t="shared" si="0"/>
        <v>65.787499999999994</v>
      </c>
    </row>
    <row r="13" spans="1:11" ht="15.75" customHeight="1">
      <c r="A13" s="2" t="s">
        <v>90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4" t="str">
        <f t="shared" si="0"/>
        <v/>
      </c>
    </row>
    <row r="14" spans="1:11" ht="15.75" customHeight="1">
      <c r="A14" s="2" t="s">
        <v>91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4" t="str">
        <f t="shared" si="0"/>
        <v/>
      </c>
    </row>
    <row r="15" spans="1:11" ht="15.75" customHeight="1">
      <c r="A15" s="2" t="s">
        <v>92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4" t="str">
        <f t="shared" si="0"/>
        <v/>
      </c>
    </row>
    <row r="16" spans="1:11" ht="15.75" customHeight="1">
      <c r="A16" s="2" t="s">
        <v>93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4" t="str">
        <f t="shared" si="0"/>
        <v/>
      </c>
    </row>
    <row r="17" spans="1:11" ht="15.75" customHeight="1">
      <c r="A17" s="2" t="s">
        <v>94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4" t="str">
        <f t="shared" si="0"/>
        <v/>
      </c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5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4">
        <f>IFERROR(AVERAGE(K7:K17),"")</f>
        <v>72.47708333333334</v>
      </c>
    </row>
    <row r="21" spans="1:11" ht="15.7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>
      <c r="A22" s="2" t="s">
        <v>16</v>
      </c>
      <c r="B22" s="3" t="s">
        <v>42</v>
      </c>
      <c r="C22" s="3">
        <f>B22*0.4</f>
        <v>4.4000000000000004</v>
      </c>
      <c r="D22" s="3"/>
      <c r="E22" s="3"/>
      <c r="F22" s="3"/>
      <c r="G22" s="3"/>
      <c r="H22" s="3"/>
      <c r="I22" s="3"/>
      <c r="J22" s="3"/>
      <c r="K22" s="3"/>
    </row>
  </sheetData>
  <sortState xmlns:xlrd2="http://schemas.microsoft.com/office/spreadsheetml/2017/richdata2" ref="A7:K12">
    <sortCondition descending="1" ref="K7:K12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36</vt:i4>
      </vt:variant>
    </vt:vector>
  </HeadingPairs>
  <TitlesOfParts>
    <vt:vector size="36" baseType="lpstr">
      <vt:lpstr>Середній бал</vt:lpstr>
      <vt:lpstr>АВ-22</vt:lpstr>
      <vt:lpstr>АВ-23</vt:lpstr>
      <vt:lpstr>АВ-23ск</vt:lpstr>
      <vt:lpstr>АВ-24</vt:lpstr>
      <vt:lpstr>АВ-24м</vt:lpstr>
      <vt:lpstr>АВ-24ск</vt:lpstr>
      <vt:lpstr>ГМ-23</vt:lpstr>
      <vt:lpstr>ГМ-23ск</vt:lpstr>
      <vt:lpstr>ГМ-24</vt:lpstr>
      <vt:lpstr>ГМ-24м</vt:lpstr>
      <vt:lpstr>ГМ-24ск</vt:lpstr>
      <vt:lpstr>ГР-22</vt:lpstr>
      <vt:lpstr>ГР-23</vt:lpstr>
      <vt:lpstr>ГР-23ск</vt:lpstr>
      <vt:lpstr>ГР-24</vt:lpstr>
      <vt:lpstr>ГР-24ск</vt:lpstr>
      <vt:lpstr>ЕПА-22</vt:lpstr>
      <vt:lpstr>ЕПА-23</vt:lpstr>
      <vt:lpstr>ЕПА-23ск</vt:lpstr>
      <vt:lpstr>ЕПА-24</vt:lpstr>
      <vt:lpstr>ЕПА-24м</vt:lpstr>
      <vt:lpstr>ЕПА-24ск</vt:lpstr>
      <vt:lpstr>МО-22</vt:lpstr>
      <vt:lpstr>МТ-23</vt:lpstr>
      <vt:lpstr>МТ-23ск</vt:lpstr>
      <vt:lpstr>МТ-24</vt:lpstr>
      <vt:lpstr>МТ-24м</vt:lpstr>
      <vt:lpstr>МТ-24ск</vt:lpstr>
      <vt:lpstr>МЧМ-22</vt:lpstr>
      <vt:lpstr>ХТ-22</vt:lpstr>
      <vt:lpstr>ХТ-23</vt:lpstr>
      <vt:lpstr>ХТ-23ск</vt:lpstr>
      <vt:lpstr>ХТ-24</vt:lpstr>
      <vt:lpstr>ХТ-24м</vt:lpstr>
      <vt:lpstr>ХТ-24ск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2025-06-27T12:39:52Z</dcterms:created>
  <dcterms:modified xsi:type="dcterms:W3CDTF">2025-07-07T12:35:09Z</dcterms:modified>
</cp:coreProperties>
</file>