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літо\"/>
    </mc:Choice>
  </mc:AlternateContent>
  <xr:revisionPtr revIDLastSave="0" documentId="13_ncr:1_{99745EC1-500D-4774-AE23-905DEF689BB6}" xr6:coauthVersionLast="47" xr6:coauthVersionMax="47" xr10:uidLastSave="{00000000-0000-0000-0000-000000000000}"/>
  <bookViews>
    <workbookView xWindow="-120" yWindow="-120" windowWidth="20730" windowHeight="11160" tabRatio="903" firstSheet="17" activeTab="26" xr2:uid="{00000000-000D-0000-FFFF-FFFF00000000}"/>
  </bookViews>
  <sheets>
    <sheet name="Середній бал" sheetId="1" r:id="rId1"/>
    <sheet name="ЕК-22" sheetId="2" r:id="rId2"/>
    <sheet name="ЕК-23ск" sheetId="3" r:id="rId3"/>
    <sheet name="КН-22" sheetId="4" r:id="rId4"/>
    <sheet name="КН-23" sheetId="5" r:id="rId5"/>
    <sheet name="КН-23ск" sheetId="6" r:id="rId6"/>
    <sheet name="КН-24" sheetId="7" r:id="rId7"/>
    <sheet name="МАР-22" sheetId="8" r:id="rId8"/>
    <sheet name="МВС-22" sheetId="9" r:id="rId9"/>
    <sheet name="МВС-23" sheetId="10" r:id="rId10"/>
    <sheet name="МЕВ-22" sheetId="11" r:id="rId11"/>
    <sheet name="МЕВ-23" sheetId="12" r:id="rId12"/>
    <sheet name="МН-22" sheetId="13" r:id="rId13"/>
    <sheet name="МН-23" sheetId="14" r:id="rId14"/>
    <sheet name="МН-23ск" sheetId="15" r:id="rId15"/>
    <sheet name="МН-24" sheetId="16" r:id="rId16"/>
    <sheet name="МН-24м" sheetId="17" r:id="rId17"/>
    <sheet name="MBA-24м" sheetId="30" r:id="rId18"/>
    <sheet name="МН-24ск" sheetId="18" r:id="rId19"/>
    <sheet name="МСД-23" sheetId="19" r:id="rId20"/>
    <sheet name="МСД-24ск" sheetId="20" r:id="rId21"/>
    <sheet name="ОіОп-22" sheetId="21" r:id="rId22"/>
    <sheet name="ОіОп-24ск" sheetId="22" r:id="rId23"/>
    <sheet name="ПТ-23" sheetId="23" r:id="rId24"/>
    <sheet name="ПТ-23ск" sheetId="24" r:id="rId25"/>
    <sheet name="ПТ-24" sheetId="25" r:id="rId26"/>
    <sheet name="ПТБД-22" sheetId="26" r:id="rId27"/>
    <sheet name="ФБС-22" sheetId="27" r:id="rId28"/>
    <sheet name="ФБС-23ск" sheetId="28" r:id="rId29"/>
    <sheet name="ФБС-24ск" sheetId="29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0" l="1"/>
  <c r="M9" i="30"/>
  <c r="M7" i="30"/>
  <c r="C15" i="30"/>
  <c r="C14" i="29"/>
  <c r="I9" i="29"/>
  <c r="I8" i="29"/>
  <c r="I7" i="29"/>
  <c r="C13" i="28"/>
  <c r="M7" i="28"/>
  <c r="M8" i="28"/>
  <c r="C13" i="27"/>
  <c r="M7" i="27"/>
  <c r="M8" i="27"/>
  <c r="C13" i="26"/>
  <c r="K8" i="26"/>
  <c r="K7" i="26"/>
  <c r="C14" i="25"/>
  <c r="K8" i="25"/>
  <c r="K7" i="25"/>
  <c r="K9" i="25"/>
  <c r="C12" i="24"/>
  <c r="M7" i="24"/>
  <c r="M10" i="24" s="1"/>
  <c r="C12" i="23"/>
  <c r="I7" i="23"/>
  <c r="I10" i="23" s="1"/>
  <c r="C12" i="22"/>
  <c r="I7" i="22"/>
  <c r="I10" i="22" s="1"/>
  <c r="C12" i="21"/>
  <c r="K10" i="21"/>
  <c r="K7" i="21"/>
  <c r="C12" i="20"/>
  <c r="G7" i="20"/>
  <c r="G10" i="20" s="1"/>
  <c r="C12" i="19"/>
  <c r="G7" i="19"/>
  <c r="G10" i="19" s="1"/>
  <c r="C13" i="18"/>
  <c r="G8" i="18"/>
  <c r="G7" i="18"/>
  <c r="C12" i="17"/>
  <c r="K7" i="17"/>
  <c r="K10" i="17" s="1"/>
  <c r="C13" i="16"/>
  <c r="O7" i="16"/>
  <c r="O8" i="16"/>
  <c r="C12" i="15"/>
  <c r="K7" i="15"/>
  <c r="K10" i="15" s="1"/>
  <c r="C14" i="14"/>
  <c r="G8" i="14"/>
  <c r="G9" i="14"/>
  <c r="G7" i="14"/>
  <c r="C12" i="13"/>
  <c r="K7" i="13"/>
  <c r="K10" i="13" s="1"/>
  <c r="C12" i="12"/>
  <c r="K7" i="12"/>
  <c r="K10" i="12" s="1"/>
  <c r="C12" i="11"/>
  <c r="I7" i="11"/>
  <c r="I10" i="11" s="1"/>
  <c r="C12" i="10"/>
  <c r="I7" i="10"/>
  <c r="I10" i="10" s="1"/>
  <c r="C12" i="9"/>
  <c r="K7" i="9"/>
  <c r="K10" i="9" s="1"/>
  <c r="C13" i="8"/>
  <c r="K7" i="8"/>
  <c r="K8" i="8"/>
  <c r="C13" i="7"/>
  <c r="I8" i="7"/>
  <c r="I7" i="7"/>
  <c r="I11" i="7" s="1"/>
  <c r="C12" i="6"/>
  <c r="I7" i="6"/>
  <c r="I10" i="6" s="1"/>
  <c r="C16" i="5"/>
  <c r="K8" i="5"/>
  <c r="K11" i="5"/>
  <c r="K7" i="5"/>
  <c r="K10" i="5"/>
  <c r="K9" i="5"/>
  <c r="K14" i="5" s="1"/>
  <c r="C18" i="4"/>
  <c r="I13" i="4"/>
  <c r="I8" i="4"/>
  <c r="I10" i="4"/>
  <c r="I12" i="4"/>
  <c r="I7" i="4"/>
  <c r="I11" i="4"/>
  <c r="I9" i="4"/>
  <c r="C12" i="3"/>
  <c r="K7" i="3"/>
  <c r="K10" i="3" s="1"/>
  <c r="C13" i="2"/>
  <c r="K8" i="2"/>
  <c r="K7" i="2"/>
  <c r="K11" i="2" l="1"/>
  <c r="B4" i="1" s="1"/>
  <c r="K11" i="8"/>
  <c r="O11" i="16"/>
  <c r="M13" i="30"/>
  <c r="M11" i="27"/>
  <c r="I16" i="4"/>
  <c r="M11" i="28"/>
  <c r="K11" i="26"/>
  <c r="G12" i="14"/>
  <c r="I12" i="29"/>
  <c r="G11" i="18"/>
  <c r="K12" i="25"/>
</calcChain>
</file>

<file path=xl/sharedStrings.xml><?xml version="1.0" encoding="utf-8"?>
<sst xmlns="http://schemas.openxmlformats.org/spreadsheetml/2006/main" count="576" uniqueCount="152">
  <si>
    <t>Середній прохідний бал по факультету для груп, де навчається 1 студент за кошти держзамовлення</t>
  </si>
  <si>
    <t>ЕК-22</t>
  </si>
  <si>
    <t>ПІБ</t>
  </si>
  <si>
    <t>Інвестування</t>
  </si>
  <si>
    <t>Управління витратами</t>
  </si>
  <si>
    <t>Фінанси</t>
  </si>
  <si>
    <t>Цифрова економіка</t>
  </si>
  <si>
    <t>Дод. бали</t>
  </si>
  <si>
    <t>Бали рейтингу</t>
  </si>
  <si>
    <t>Оцінка</t>
  </si>
  <si>
    <t>Кредити</t>
  </si>
  <si>
    <t>ЖЕЖЕЛА Анастасія Дмитрівна</t>
  </si>
  <si>
    <t>ЯМКОВИЙ Максим Романович</t>
  </si>
  <si>
    <t>Середнє значення</t>
  </si>
  <si>
    <t>Всього</t>
  </si>
  <si>
    <t>2</t>
  </si>
  <si>
    <t>ЕК-23ск</t>
  </si>
  <si>
    <t>БОЙКО Ельвіра Ельчін кизи</t>
  </si>
  <si>
    <t>1</t>
  </si>
  <si>
    <t>КН-22</t>
  </si>
  <si>
    <t>Кросплатформне програмування (курсова робота)</t>
  </si>
  <si>
    <t>Web-технології та web-дизайн</t>
  </si>
  <si>
    <t>Кросплатформне програмування</t>
  </si>
  <si>
    <t>АКБАР Фаяд Фарідович</t>
  </si>
  <si>
    <t>БЕРЕГОВИЙ Владислав Олегович</t>
  </si>
  <si>
    <t>БІЛАЯ Єлизавета Святославівна</t>
  </si>
  <si>
    <t>БУЙВОЛ Владислав Євгенійович</t>
  </si>
  <si>
    <t>ГОРБЕНКО Анастасія Олександрівна</t>
  </si>
  <si>
    <t>КОДЛУБОВСЬКА Анжеліка Олександрівна</t>
  </si>
  <si>
    <t>КОЛЕСНІК Василь Вікторович</t>
  </si>
  <si>
    <t>7</t>
  </si>
  <si>
    <t>КН-23</t>
  </si>
  <si>
    <t>Проектування і реалізація БД (курсова робота)</t>
  </si>
  <si>
    <t>Іноземна мова</t>
  </si>
  <si>
    <t>Комп`ютерні системи, мережі та комунікації</t>
  </si>
  <si>
    <t>Проектування і реалізація БД</t>
  </si>
  <si>
    <t>ЖИЖИЧ Дар’я Олександрівна</t>
  </si>
  <si>
    <t>КУЧЕРЕНКО Гліб Іванович</t>
  </si>
  <si>
    <t>МОРОЗ Євген Олегович</t>
  </si>
  <si>
    <t>НЕЧИПОРУК Назар Русланович</t>
  </si>
  <si>
    <t>РОЩУК Кіріл Олексійович</t>
  </si>
  <si>
    <t>5</t>
  </si>
  <si>
    <t>КН-23ск</t>
  </si>
  <si>
    <t>ГНІДАШ Богдан Максимович</t>
  </si>
  <si>
    <t>КН-24</t>
  </si>
  <si>
    <t>Алгоритми і структури даних</t>
  </si>
  <si>
    <t>Історія української державності</t>
  </si>
  <si>
    <t>Програмування на Python</t>
  </si>
  <si>
    <t>БОБІН Микита Валентинович</t>
  </si>
  <si>
    <t>СТОВБА Владислав Михайлович</t>
  </si>
  <si>
    <t>МАР-22</t>
  </si>
  <si>
    <t>Логістика</t>
  </si>
  <si>
    <t>Маркетинг послуг</t>
  </si>
  <si>
    <t>ГРИЦЕНКО Іван Васильович</t>
  </si>
  <si>
    <t>СТАРОВІРЕЦЬ Олексій Павлович</t>
  </si>
  <si>
    <t>МВС-22</t>
  </si>
  <si>
    <t>Міжнародна інформація та комунікація (курсова робота)</t>
  </si>
  <si>
    <t>Європейська інтеграція</t>
  </si>
  <si>
    <t>Іноземна мова спеціальності</t>
  </si>
  <si>
    <t>Міжнародна інформація та комунікація</t>
  </si>
  <si>
    <t>УСЕНКО Анна Дмитрівна</t>
  </si>
  <si>
    <t>МВС-23</t>
  </si>
  <si>
    <t>Міжнародні відносини та світова політика (курсова робота)</t>
  </si>
  <si>
    <t>Міжнародні відносини та світова політика</t>
  </si>
  <si>
    <t>ТИМОШЕНКО Євгенія Андріївна</t>
  </si>
  <si>
    <t>МЕВ-22</t>
  </si>
  <si>
    <t>Друга іноземна мова</t>
  </si>
  <si>
    <t>ВОРОБЙОВА Марія Олегівна</t>
  </si>
  <si>
    <t>МЕВ-23</t>
  </si>
  <si>
    <t>Міжнародна статистика та аналітика (курсова робота)</t>
  </si>
  <si>
    <t>Міжнародна статистика та аналітика</t>
  </si>
  <si>
    <t>Мікроекономіка</t>
  </si>
  <si>
    <t>ШЕСТАК Анастасія Станіславівна</t>
  </si>
  <si>
    <t>МН-22</t>
  </si>
  <si>
    <t>Менеджмент персоналу</t>
  </si>
  <si>
    <t>РИМАРЧУК Софія Русланівна</t>
  </si>
  <si>
    <t>МН-23</t>
  </si>
  <si>
    <t>ЛОКАЙЧУК Марк Олександрович</t>
  </si>
  <si>
    <t>ЛУК’ЯНЦЕВА Дарія Андріївна</t>
  </si>
  <si>
    <t>ШПІКОВ Денис Дмитрович</t>
  </si>
  <si>
    <t>3</t>
  </si>
  <si>
    <t>МН-23ск</t>
  </si>
  <si>
    <t>ПАЛИВОДА Сніжана Володимирівна</t>
  </si>
  <si>
    <t>МН-24</t>
  </si>
  <si>
    <t>Бухгалтерський облік</t>
  </si>
  <si>
    <t>Макроекономіка</t>
  </si>
  <si>
    <t>Психологія</t>
  </si>
  <si>
    <t>Статистика</t>
  </si>
  <si>
    <t>ТЕРЕЩЕНКО Данило Сергійович</t>
  </si>
  <si>
    <t>ШУСТОВ Олександр Дмитрович</t>
  </si>
  <si>
    <t>МН-24м</t>
  </si>
  <si>
    <t>Управління проєктами (курсова робота)</t>
  </si>
  <si>
    <t>Бізнес-діагностика</t>
  </si>
  <si>
    <t>Інвестиційний менеджмент</t>
  </si>
  <si>
    <t>Управління проєктами</t>
  </si>
  <si>
    <t>ПРОНОЗА Кірілл Дмитрович</t>
  </si>
  <si>
    <t>МН-24ск</t>
  </si>
  <si>
    <t>ВЕГЕРА Катерина Андріївна</t>
  </si>
  <si>
    <t>ПОЛЮГАНІЧ Віталій Юрійович</t>
  </si>
  <si>
    <t>МСД-23</t>
  </si>
  <si>
    <t>Управління фінансами креативних індустрій</t>
  </si>
  <si>
    <t>ФУРСА Ксенія Дмитрівна</t>
  </si>
  <si>
    <t>МСД-24ск</t>
  </si>
  <si>
    <t>МАЦЕНКО Олександр Олександрович</t>
  </si>
  <si>
    <t>ОіОп-22</t>
  </si>
  <si>
    <t>Облік в банках</t>
  </si>
  <si>
    <t>Фінансовий облік пасивів</t>
  </si>
  <si>
    <t>БАТЕХІНА Олена Сергіївна</t>
  </si>
  <si>
    <t>ОіОп-24ск</t>
  </si>
  <si>
    <t>Економічний аналіз</t>
  </si>
  <si>
    <t>КАРАСЬ Дар’я Андріївна</t>
  </si>
  <si>
    <t>ПТ-23</t>
  </si>
  <si>
    <t>Підприємництво II</t>
  </si>
  <si>
    <t>ПАНАСЮК Ірина Ярославівна</t>
  </si>
  <si>
    <t>ПТ-23ск</t>
  </si>
  <si>
    <t>Підприємництво II (курсова робота)</t>
  </si>
  <si>
    <t>Інноваційне підприємництво та управління стартап-проєктами</t>
  </si>
  <si>
    <t>Торгівельне підприємництво</t>
  </si>
  <si>
    <t>КРАСНОВА Марина Юріївна</t>
  </si>
  <si>
    <t>ПТ-24</t>
  </si>
  <si>
    <t>Маркетинг</t>
  </si>
  <si>
    <t>Філософія</t>
  </si>
  <si>
    <t>ДЗИКОВСЬКИЙ Нікіта Сергійович</t>
  </si>
  <si>
    <t>МАЙОК Дмитро Сергійович</t>
  </si>
  <si>
    <t>МАШОВЕЦЬ Анастасія Павлівна</t>
  </si>
  <si>
    <t>ПТБД-22</t>
  </si>
  <si>
    <t>Управління ефективністю фірми</t>
  </si>
  <si>
    <t>ГЕВКО Данило Ярославович</t>
  </si>
  <si>
    <t>ОДИНОКОВА Дар’я Сергіївна</t>
  </si>
  <si>
    <t>ФБС-22</t>
  </si>
  <si>
    <t>Страхування (курсова робота)</t>
  </si>
  <si>
    <t>Страхування</t>
  </si>
  <si>
    <t>ФЕСЕНКО Катерина Андріївна</t>
  </si>
  <si>
    <t>ЯКУШЕВА Дар’я Вячеславівна</t>
  </si>
  <si>
    <t>ФБС-23ск</t>
  </si>
  <si>
    <t>Банківська система</t>
  </si>
  <si>
    <t>Фінанси підприємств</t>
  </si>
  <si>
    <t>ВЄТЛАНД Данило Едуардович</t>
  </si>
  <si>
    <t>ОМЕЛЬЯНЧЕНКО Даниїл Сергійович</t>
  </si>
  <si>
    <t>ФБС-24ск</t>
  </si>
  <si>
    <t>ГРИЩЕНКО Катерина Олексіївна</t>
  </si>
  <si>
    <t>ЖЕРДЄВ Олександр Григорович</t>
  </si>
  <si>
    <t>КУДРЯ Андрій Миколайович</t>
  </si>
  <si>
    <t>ІВАНОВ Олександр Валентинович</t>
  </si>
  <si>
    <t>ПРИТУЛА Сергій В’ячеславович</t>
  </si>
  <si>
    <t>ХЕМІЙ Поліна Валентинівна</t>
  </si>
  <si>
    <t>Глобальна економіка</t>
  </si>
  <si>
    <t>Інноваційний менеджмент</t>
  </si>
  <si>
    <t>Корпоративний фінансовий облік і звітність</t>
  </si>
  <si>
    <t>Креативний менеджмент</t>
  </si>
  <si>
    <t>Сталь у бізнесі</t>
  </si>
  <si>
    <t>MBA-24м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</si>
</sst>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E7" sqref="E7"/>
    </sheetView>
  </sheetViews>
  <sheetFormatPr defaultRowHeight="15"/>
  <cols>
    <col min="2" max="2" width="27" style="8" customWidth="1"/>
  </cols>
  <sheetData>
    <row r="2" spans="2:2" ht="63" customHeight="1">
      <c r="B2" s="7" t="s">
        <v>0</v>
      </c>
    </row>
    <row r="3" spans="2:2">
      <c r="B3" s="1"/>
    </row>
    <row r="4" spans="2:2" ht="15.75" customHeight="1">
      <c r="B4" s="6">
        <f>AVERAGE('ЕК-22'!K11,'ЕК-23ск'!K10,'КН-22'!I16,'КН-23'!K14,'КН-23ск'!I10,'КН-24'!I11,'МАР-22'!K11,'МВС-22'!K10,'МВС-23'!I10,'МЕВ-22'!I10,'МЕВ-23'!K10,'МН-22'!K10,'МН-23'!G12,'МН-23ск'!K10,'МН-24'!O11,'МН-24м'!K10,'МН-24ск'!G11,'МСД-23'!G10,'МСД-24ск'!G10,'ОіОп-22'!K10,'ОіОп-24ск'!I10,'ПТ-23'!I10,'ПТ-23ск'!M10,'ПТ-24'!K12,'ПТБД-22'!K11,'ФБС-22'!M11,'ФБС-23ск'!M11,'ФБС-24ск'!I12,'MBA-24м'!M13)</f>
        <v>84.252499999999998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2"/>
  <sheetViews>
    <sheetView workbookViewId="0"/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61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62</v>
      </c>
      <c r="C5" s="18"/>
      <c r="D5" s="14" t="s">
        <v>33</v>
      </c>
      <c r="E5" s="18"/>
      <c r="F5" s="14" t="s">
        <v>63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2" t="s">
        <v>64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 t="str">
        <f>IFERROR(IF(95*(B7*C7+D7*E7+F7*G7)=0,"",95*(B7*C7+D7*E7+F7*G7)/((C7+E7+G7)*100)+H7),"")</f>
        <v/>
      </c>
    </row>
    <row r="8" spans="1:9" ht="15.75" customHeight="1">
      <c r="A8" s="2"/>
      <c r="B8" s="3"/>
      <c r="C8" s="3"/>
      <c r="D8" s="3"/>
      <c r="E8" s="3"/>
      <c r="F8" s="3"/>
      <c r="G8" s="3"/>
      <c r="H8" s="3"/>
      <c r="I8" s="3"/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4" t="str">
        <f>IFERROR(AVERAGE(I7:I7),"")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12"/>
  <sheetViews>
    <sheetView workbookViewId="0">
      <selection activeCell="I7" sqref="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65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66</v>
      </c>
      <c r="C5" s="18"/>
      <c r="D5" s="14" t="s">
        <v>5</v>
      </c>
      <c r="E5" s="18"/>
      <c r="F5" s="14" t="s">
        <v>6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67</v>
      </c>
      <c r="B7" s="10">
        <v>95</v>
      </c>
      <c r="C7" s="10">
        <v>1</v>
      </c>
      <c r="D7" s="10">
        <v>95</v>
      </c>
      <c r="E7" s="10">
        <v>1</v>
      </c>
      <c r="F7" s="10">
        <v>95</v>
      </c>
      <c r="G7" s="10">
        <v>1</v>
      </c>
      <c r="H7" s="10"/>
      <c r="I7" s="11">
        <f>IFERROR(IF(95*(B7*C7+D7*E7+F7*G7)=0,"",95*(B7*C7+D7*E7+F7*G7)/((C7+E7+G7)*100)+H7),"")</f>
        <v>90.25</v>
      </c>
    </row>
    <row r="8" spans="1:9" ht="15.75" customHeight="1">
      <c r="A8" s="2"/>
      <c r="B8" s="3"/>
      <c r="C8" s="3"/>
      <c r="D8" s="3"/>
      <c r="E8" s="3"/>
      <c r="F8" s="3"/>
      <c r="G8" s="3"/>
      <c r="H8" s="3"/>
      <c r="I8" s="3"/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4">
        <f>IFERROR(AVERAGE(I7:I7),"")</f>
        <v>90.25</v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12"/>
  <sheetViews>
    <sheetView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68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69</v>
      </c>
      <c r="C5" s="18"/>
      <c r="D5" s="14" t="s">
        <v>33</v>
      </c>
      <c r="E5" s="18"/>
      <c r="F5" s="14" t="s">
        <v>70</v>
      </c>
      <c r="G5" s="18"/>
      <c r="H5" s="14" t="s">
        <v>71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72</v>
      </c>
      <c r="B7" s="10">
        <v>95</v>
      </c>
      <c r="C7" s="10">
        <v>1</v>
      </c>
      <c r="D7" s="10">
        <v>95</v>
      </c>
      <c r="E7" s="10">
        <v>1</v>
      </c>
      <c r="F7" s="10">
        <v>95</v>
      </c>
      <c r="G7" s="10">
        <v>1</v>
      </c>
      <c r="H7" s="10">
        <v>80</v>
      </c>
      <c r="I7" s="10">
        <v>1</v>
      </c>
      <c r="J7" s="10"/>
      <c r="K7" s="11">
        <f>IFERROR(IF(95*(B7*C7+D7*E7+F7*G7+H7*I7)=0,"",95*(B7*C7+D7*E7+F7*G7+H7*I7)/((C7+E7+G7+I7)*100)+J7),"")</f>
        <v>86.6875</v>
      </c>
    </row>
    <row r="8" spans="1:11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4">
        <f>IFERROR(AVERAGE(K7:K7),"")</f>
        <v>86.6875</v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topLeftCell="A4" workbookViewId="0"/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51</v>
      </c>
      <c r="C5" s="18"/>
      <c r="D5" s="14" t="s">
        <v>74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2" t="s">
        <v>75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4" t="str">
        <f>IFERROR(IF(95*(B7*C7+D7*E7+F7*G7+H7*I7)=0,"",95*(B7*C7+D7*E7+F7*G7+H7*I7)/((C7+E7+G7+I7)*100)+J7),"")</f>
        <v/>
      </c>
    </row>
    <row r="8" spans="1:11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4" t="str">
        <f>IFERROR(AVERAGE(K7:K7),"")</f>
        <v/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4"/>
  <sheetViews>
    <sheetView workbookViewId="0">
      <selection activeCell="G7" sqref="G7:G8"/>
    </sheetView>
  </sheetViews>
  <sheetFormatPr defaultRowHeight="15"/>
  <cols>
    <col min="1" max="1" width="47" style="8" customWidth="1"/>
    <col min="7" max="7" width="15" style="8" customWidth="1"/>
  </cols>
  <sheetData>
    <row r="2" spans="1:7">
      <c r="A2" s="16" t="s">
        <v>76</v>
      </c>
      <c r="B2" s="17"/>
      <c r="C2" s="17"/>
      <c r="D2" s="17"/>
      <c r="E2" s="17"/>
      <c r="F2" s="17"/>
      <c r="G2" s="17"/>
    </row>
    <row r="5" spans="1:7" ht="129.94999999999999" customHeight="1">
      <c r="A5" s="14" t="s">
        <v>2</v>
      </c>
      <c r="B5" s="14" t="s">
        <v>33</v>
      </c>
      <c r="C5" s="18"/>
      <c r="D5" s="14" t="s">
        <v>71</v>
      </c>
      <c r="E5" s="18"/>
      <c r="F5" s="14" t="s">
        <v>7</v>
      </c>
      <c r="G5" s="14" t="s">
        <v>8</v>
      </c>
    </row>
    <row r="6" spans="1:7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15"/>
      <c r="G6" s="15"/>
    </row>
    <row r="7" spans="1:7" ht="15.75" customHeight="1">
      <c r="A7" s="9" t="s">
        <v>77</v>
      </c>
      <c r="B7" s="10">
        <v>100</v>
      </c>
      <c r="C7" s="10">
        <v>1</v>
      </c>
      <c r="D7" s="10">
        <v>90</v>
      </c>
      <c r="E7" s="10">
        <v>1</v>
      </c>
      <c r="F7" s="10"/>
      <c r="G7" s="11">
        <f>IFERROR(IF(95*(B7*C7+D7*E7)=0,"",95*(B7*C7+D7*E7)/((C7+E7)*100)+F7),"")</f>
        <v>90.25</v>
      </c>
    </row>
    <row r="8" spans="1:7" ht="15.75" customHeight="1">
      <c r="A8" s="9" t="s">
        <v>79</v>
      </c>
      <c r="B8" s="10">
        <v>100</v>
      </c>
      <c r="C8" s="10">
        <v>1</v>
      </c>
      <c r="D8" s="10">
        <v>90</v>
      </c>
      <c r="E8" s="10">
        <v>1</v>
      </c>
      <c r="F8" s="10"/>
      <c r="G8" s="11">
        <f>IFERROR(IF(95*(B8*C8+D8*E8)=0,"",95*(B8*C8+D8*E8)/((C8+E8)*100)+F8),"")</f>
        <v>90.25</v>
      </c>
    </row>
    <row r="9" spans="1:7" ht="15.75" customHeight="1">
      <c r="A9" s="2" t="s">
        <v>78</v>
      </c>
      <c r="B9" s="3"/>
      <c r="C9" s="3">
        <v>1</v>
      </c>
      <c r="D9" s="3"/>
      <c r="E9" s="3">
        <v>1</v>
      </c>
      <c r="F9" s="3"/>
      <c r="G9" s="4" t="str">
        <f>IFERROR(IF(95*(B9*C9+D9*E9)=0,"",95*(B9*C9+D9*E9)/((C9+E9)*100)+F9),"")</f>
        <v/>
      </c>
    </row>
    <row r="10" spans="1:7" ht="15.75" customHeight="1">
      <c r="A10" s="2"/>
      <c r="B10" s="3"/>
      <c r="C10" s="3"/>
      <c r="D10" s="3"/>
      <c r="E10" s="3"/>
      <c r="F10" s="3"/>
      <c r="G10" s="3"/>
    </row>
    <row r="11" spans="1:7" ht="15.75" customHeight="1">
      <c r="A11" s="2"/>
      <c r="B11" s="3"/>
      <c r="C11" s="3"/>
      <c r="D11" s="3"/>
      <c r="E11" s="3"/>
      <c r="F11" s="3"/>
      <c r="G11" s="3"/>
    </row>
    <row r="12" spans="1:7" ht="15.75" customHeight="1">
      <c r="A12" s="5" t="s">
        <v>13</v>
      </c>
      <c r="B12" s="3"/>
      <c r="C12" s="3"/>
      <c r="D12" s="3"/>
      <c r="E12" s="3"/>
      <c r="F12" s="3"/>
      <c r="G12" s="4">
        <f>IFERROR(AVERAGE(G7:G9),"")</f>
        <v>90.25</v>
      </c>
    </row>
    <row r="13" spans="1:7" ht="15.75" customHeight="1">
      <c r="A13" s="2"/>
      <c r="B13" s="3"/>
      <c r="C13" s="3"/>
      <c r="D13" s="3"/>
      <c r="E13" s="3"/>
      <c r="F13" s="3"/>
      <c r="G13" s="3"/>
    </row>
    <row r="14" spans="1:7" ht="15.75" customHeight="1">
      <c r="A14" s="2" t="s">
        <v>14</v>
      </c>
      <c r="B14" s="3" t="s">
        <v>80</v>
      </c>
      <c r="C14" s="3">
        <f>B14*0.4</f>
        <v>1.2000000000000002</v>
      </c>
      <c r="D14" s="3"/>
      <c r="E14" s="3"/>
      <c r="F14" s="3"/>
      <c r="G14" s="3"/>
    </row>
  </sheetData>
  <sortState xmlns:xlrd2="http://schemas.microsoft.com/office/spreadsheetml/2017/richdata2" ref="A7:G9">
    <sortCondition ref="G7:G9"/>
  </sortState>
  <mergeCells count="6">
    <mergeCell ref="A2:G2"/>
    <mergeCell ref="A5:A6"/>
    <mergeCell ref="B5:C5"/>
    <mergeCell ref="D5:E5"/>
    <mergeCell ref="F5:F6"/>
    <mergeCell ref="G5:G6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workbookViewId="0"/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81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51</v>
      </c>
      <c r="C5" s="18"/>
      <c r="D5" s="14" t="s">
        <v>74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2" t="s">
        <v>82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4" t="str">
        <f>IFERROR(IF(95*(B7*C7+D7*E7+F7*G7+H7*I7)=0,"",95*(B7*C7+D7*E7+F7*G7+H7*I7)/((C7+E7+G7+I7)*100)+J7),"")</f>
        <v/>
      </c>
    </row>
    <row r="8" spans="1:11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4" t="str">
        <f>IFERROR(AVERAGE(K7:K7),"")</f>
        <v/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O13"/>
  <sheetViews>
    <sheetView workbookViewId="0">
      <selection activeCell="O7" sqref="O7"/>
    </sheetView>
  </sheetViews>
  <sheetFormatPr defaultRowHeight="15"/>
  <cols>
    <col min="1" max="1" width="47" style="8" customWidth="1"/>
    <col min="15" max="15" width="15" style="8" customWidth="1"/>
  </cols>
  <sheetData>
    <row r="2" spans="1:15">
      <c r="A2" s="16" t="s">
        <v>83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5" spans="1:15" ht="129.94999999999999" customHeight="1">
      <c r="A5" s="14" t="s">
        <v>2</v>
      </c>
      <c r="B5" s="14" t="s">
        <v>84</v>
      </c>
      <c r="C5" s="18"/>
      <c r="D5" s="14" t="s">
        <v>33</v>
      </c>
      <c r="E5" s="18"/>
      <c r="F5" s="14" t="s">
        <v>85</v>
      </c>
      <c r="G5" s="18"/>
      <c r="H5" s="14" t="s">
        <v>86</v>
      </c>
      <c r="I5" s="18"/>
      <c r="J5" s="14" t="s">
        <v>87</v>
      </c>
      <c r="K5" s="18"/>
      <c r="L5" s="14" t="s">
        <v>6</v>
      </c>
      <c r="M5" s="18"/>
      <c r="N5" s="14" t="s">
        <v>7</v>
      </c>
      <c r="O5" s="14" t="s">
        <v>8</v>
      </c>
    </row>
    <row r="6" spans="1:15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7" t="s">
        <v>9</v>
      </c>
      <c r="M6" s="7" t="s">
        <v>10</v>
      </c>
      <c r="N6" s="15"/>
      <c r="O6" s="15"/>
    </row>
    <row r="7" spans="1:15" ht="15.75" customHeight="1">
      <c r="A7" s="9" t="s">
        <v>89</v>
      </c>
      <c r="B7" s="10">
        <v>78</v>
      </c>
      <c r="C7" s="10">
        <v>1</v>
      </c>
      <c r="D7" s="10">
        <v>65</v>
      </c>
      <c r="E7" s="10">
        <v>1</v>
      </c>
      <c r="F7" s="10">
        <v>93</v>
      </c>
      <c r="G7" s="10">
        <v>1</v>
      </c>
      <c r="H7" s="10">
        <v>75</v>
      </c>
      <c r="I7" s="10">
        <v>1</v>
      </c>
      <c r="J7" s="10">
        <v>90</v>
      </c>
      <c r="K7" s="10">
        <v>1</v>
      </c>
      <c r="L7" s="10">
        <v>80</v>
      </c>
      <c r="M7" s="10">
        <v>1</v>
      </c>
      <c r="N7" s="10"/>
      <c r="O7" s="11">
        <f>IFERROR(IF(95*(B7*C7+D7*E7+F7*G7+H7*I7+J7*K7+L7*M7)=0,"",95*(B7*C7+D7*E7+F7*G7+H7*I7+J7*K7+L7*M7)/((C7+E7+G7+I7+K7+M7)*100)+N7),"")</f>
        <v>76.158333333333331</v>
      </c>
    </row>
    <row r="8" spans="1:15" ht="15.75" customHeight="1">
      <c r="A8" s="2" t="s">
        <v>88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3">
        <v>1</v>
      </c>
      <c r="L8" s="3"/>
      <c r="M8" s="3">
        <v>1</v>
      </c>
      <c r="N8" s="3"/>
      <c r="O8" s="4" t="str">
        <f>IFERROR(IF(95*(B8*C8+D8*E8+F8*G8+H8*I8+J8*K8+L8*M8)=0,"",95*(B8*C8+D8*E8+F8*G8+H8*I8+J8*K8+L8*M8)/((C8+E8+G8+I8+K8+M8)*100)+N8),"")</f>
        <v/>
      </c>
    </row>
    <row r="9" spans="1:15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customHeight="1">
      <c r="A11" s="5" t="s">
        <v>13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>
        <f>IFERROR(AVERAGE(O7:O8),"")</f>
        <v>76.158333333333331</v>
      </c>
    </row>
    <row r="12" spans="1:15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customHeight="1">
      <c r="A13" s="2" t="s">
        <v>14</v>
      </c>
      <c r="B13" s="3" t="s">
        <v>15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</sheetData>
  <sortState xmlns:xlrd2="http://schemas.microsoft.com/office/spreadsheetml/2017/richdata2" ref="A7:O8">
    <sortCondition ref="O8"/>
  </sortState>
  <mergeCells count="10">
    <mergeCell ref="J5:K5"/>
    <mergeCell ref="L5:M5"/>
    <mergeCell ref="N5:N6"/>
    <mergeCell ref="O5:O6"/>
    <mergeCell ref="A2:O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12"/>
  <sheetViews>
    <sheetView workbookViewId="0"/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90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91</v>
      </c>
      <c r="C5" s="18"/>
      <c r="D5" s="14" t="s">
        <v>92</v>
      </c>
      <c r="E5" s="18"/>
      <c r="F5" s="14" t="s">
        <v>93</v>
      </c>
      <c r="G5" s="18"/>
      <c r="H5" s="14" t="s">
        <v>94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2" t="s">
        <v>95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4" t="str">
        <f>IFERROR(IF(95*(B7*C7+D7*E7+F7*G7+H7*I7)=0,"",95*(B7*C7+D7*E7+F7*G7+H7*I7)/((C7+E7+G7+I7)*100)+J7),"")</f>
        <v/>
      </c>
    </row>
    <row r="8" spans="1:11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4" t="str">
        <f>IFERROR(AVERAGE(K7:K7),"")</f>
        <v/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E8D4-B339-4497-AE9A-817EBEBA9D51}">
  <dimension ref="A2:M15"/>
  <sheetViews>
    <sheetView workbookViewId="0">
      <selection activeCell="M7" sqref="M7:M8"/>
    </sheetView>
  </sheetViews>
  <sheetFormatPr defaultRowHeight="15"/>
  <cols>
    <col min="1" max="1" width="47" style="13" customWidth="1"/>
    <col min="2" max="12" width="9.140625" style="13"/>
    <col min="13" max="13" width="15" style="13" customWidth="1"/>
    <col min="14" max="16384" width="9.140625" style="13"/>
  </cols>
  <sheetData>
    <row r="2" spans="1:13">
      <c r="A2" s="16" t="s">
        <v>151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146</v>
      </c>
      <c r="C5" s="18"/>
      <c r="D5" s="14" t="s">
        <v>147</v>
      </c>
      <c r="E5" s="18"/>
      <c r="F5" s="14" t="s">
        <v>148</v>
      </c>
      <c r="G5" s="18"/>
      <c r="H5" s="14" t="s">
        <v>149</v>
      </c>
      <c r="I5" s="18"/>
      <c r="J5" s="14" t="s">
        <v>150</v>
      </c>
      <c r="K5" s="18"/>
      <c r="L5" s="14" t="s">
        <v>7</v>
      </c>
      <c r="M5" s="14" t="s">
        <v>8</v>
      </c>
    </row>
    <row r="6" spans="1:13" ht="15.95" customHeight="1">
      <c r="A6" s="15"/>
      <c r="B6" s="12" t="s">
        <v>9</v>
      </c>
      <c r="C6" s="12" t="s">
        <v>10</v>
      </c>
      <c r="D6" s="12" t="s">
        <v>9</v>
      </c>
      <c r="E6" s="12" t="s">
        <v>10</v>
      </c>
      <c r="F6" s="12" t="s">
        <v>9</v>
      </c>
      <c r="G6" s="12" t="s">
        <v>10</v>
      </c>
      <c r="H6" s="12" t="s">
        <v>9</v>
      </c>
      <c r="I6" s="12" t="s">
        <v>10</v>
      </c>
      <c r="J6" s="12" t="s">
        <v>9</v>
      </c>
      <c r="K6" s="12" t="s">
        <v>10</v>
      </c>
      <c r="L6" s="15"/>
      <c r="M6" s="15"/>
    </row>
    <row r="7" spans="1:13" ht="15.75" customHeight="1">
      <c r="A7" s="9" t="s">
        <v>143</v>
      </c>
      <c r="B7" s="10">
        <v>95</v>
      </c>
      <c r="C7" s="10">
        <v>1</v>
      </c>
      <c r="D7" s="10">
        <v>100</v>
      </c>
      <c r="E7" s="10">
        <v>1</v>
      </c>
      <c r="F7" s="10">
        <v>100</v>
      </c>
      <c r="G7" s="10">
        <v>1</v>
      </c>
      <c r="H7" s="10">
        <v>100</v>
      </c>
      <c r="I7" s="10">
        <v>1</v>
      </c>
      <c r="J7" s="10">
        <v>95</v>
      </c>
      <c r="K7" s="10">
        <v>1</v>
      </c>
      <c r="L7" s="10"/>
      <c r="M7" s="11">
        <f>IFERROR(IF(95*(B7*C7+D7*E7+F7*G7+H7*I7+J7*K7)=0,"",95*(B7*C7+D7*E7+F7*G7+H7*I7+J7*K7)/((C7+E7+G7+I7+K7)*100)+L7),"")</f>
        <v>93.1</v>
      </c>
    </row>
    <row r="8" spans="1:13" ht="15.75" customHeight="1">
      <c r="A8" s="9" t="s">
        <v>144</v>
      </c>
      <c r="B8" s="10">
        <v>95</v>
      </c>
      <c r="C8" s="10">
        <v>1</v>
      </c>
      <c r="D8" s="10">
        <v>100</v>
      </c>
      <c r="E8" s="10">
        <v>1</v>
      </c>
      <c r="F8" s="10">
        <v>100</v>
      </c>
      <c r="G8" s="10">
        <v>1</v>
      </c>
      <c r="H8" s="10">
        <v>100</v>
      </c>
      <c r="I8" s="10">
        <v>1</v>
      </c>
      <c r="J8" s="10">
        <v>95</v>
      </c>
      <c r="K8" s="10">
        <v>1</v>
      </c>
      <c r="L8" s="10"/>
      <c r="M8" s="11">
        <f t="shared" ref="M8:M9" si="0">IFERROR(IF(95*(B8*C8+D8*E8+F8*G8+H8*I8+J8*K8)=0,"",95*(B8*C8+D8*E8+F8*G8+H8*I8+J8*K8)/((C8+E8+G8+I8+K8)*100)+L8),"")</f>
        <v>93.1</v>
      </c>
    </row>
    <row r="9" spans="1:13" ht="15.75" customHeight="1">
      <c r="A9" s="2" t="s">
        <v>145</v>
      </c>
      <c r="B9" s="3">
        <v>90</v>
      </c>
      <c r="C9" s="3">
        <v>1</v>
      </c>
      <c r="D9" s="3">
        <v>90</v>
      </c>
      <c r="E9" s="3">
        <v>1</v>
      </c>
      <c r="F9" s="3">
        <v>95</v>
      </c>
      <c r="G9" s="3">
        <v>1</v>
      </c>
      <c r="H9" s="3">
        <v>90</v>
      </c>
      <c r="I9" s="3">
        <v>1</v>
      </c>
      <c r="J9" s="3">
        <v>91</v>
      </c>
      <c r="K9" s="3">
        <v>1</v>
      </c>
      <c r="L9" s="3"/>
      <c r="M9" s="4">
        <f t="shared" si="0"/>
        <v>86.64</v>
      </c>
    </row>
    <row r="10" spans="1:13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</row>
    <row r="11" spans="1:13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5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4">
        <f>IFERROR(AVERAGE(M7:M9),"")</f>
        <v>90.946666666666658</v>
      </c>
    </row>
    <row r="14" spans="1:13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75" customHeight="1">
      <c r="A15" s="2" t="s">
        <v>14</v>
      </c>
      <c r="B15" s="3">
        <v>3</v>
      </c>
      <c r="C15" s="3">
        <f>B15*0.4</f>
        <v>1.2000000000000002</v>
      </c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9">
    <mergeCell ref="A2:M2"/>
    <mergeCell ref="A5:A6"/>
    <mergeCell ref="B5:C5"/>
    <mergeCell ref="D5:E5"/>
    <mergeCell ref="F5:G5"/>
    <mergeCell ref="H5:I5"/>
    <mergeCell ref="J5:K5"/>
    <mergeCell ref="L5:L6"/>
    <mergeCell ref="M5:M6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G13"/>
  <sheetViews>
    <sheetView workbookViewId="0">
      <selection activeCell="G7" sqref="G7"/>
    </sheetView>
  </sheetViews>
  <sheetFormatPr defaultRowHeight="15"/>
  <cols>
    <col min="1" max="1" width="47" style="8" customWidth="1"/>
    <col min="7" max="7" width="15" style="8" customWidth="1"/>
  </cols>
  <sheetData>
    <row r="2" spans="1:7">
      <c r="A2" s="16" t="s">
        <v>96</v>
      </c>
      <c r="B2" s="17"/>
      <c r="C2" s="17"/>
      <c r="D2" s="17"/>
      <c r="E2" s="17"/>
      <c r="F2" s="17"/>
      <c r="G2" s="17"/>
    </row>
    <row r="5" spans="1:7" ht="129.94999999999999" customHeight="1">
      <c r="A5" s="14" t="s">
        <v>2</v>
      </c>
      <c r="B5" s="14" t="s">
        <v>33</v>
      </c>
      <c r="C5" s="18"/>
      <c r="D5" s="14" t="s">
        <v>71</v>
      </c>
      <c r="E5" s="18"/>
      <c r="F5" s="14" t="s">
        <v>7</v>
      </c>
      <c r="G5" s="14" t="s">
        <v>8</v>
      </c>
    </row>
    <row r="6" spans="1:7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15"/>
      <c r="G6" s="15"/>
    </row>
    <row r="7" spans="1:7" ht="15.75" customHeight="1">
      <c r="A7" s="9" t="s">
        <v>97</v>
      </c>
      <c r="B7" s="10">
        <v>100</v>
      </c>
      <c r="C7" s="10">
        <v>1</v>
      </c>
      <c r="D7" s="10">
        <v>80</v>
      </c>
      <c r="E7" s="10">
        <v>1</v>
      </c>
      <c r="F7" s="10"/>
      <c r="G7" s="11">
        <f>IFERROR(IF(95*(B7*C7+D7*E7)=0,"",95*(B7*C7+D7*E7)/((C7+E7)*100)+F7),"")</f>
        <v>85.5</v>
      </c>
    </row>
    <row r="8" spans="1:7" ht="15.75" customHeight="1">
      <c r="A8" s="2" t="s">
        <v>98</v>
      </c>
      <c r="B8" s="3"/>
      <c r="C8" s="3">
        <v>1</v>
      </c>
      <c r="D8" s="3"/>
      <c r="E8" s="3">
        <v>1</v>
      </c>
      <c r="F8" s="3"/>
      <c r="G8" s="4" t="str">
        <f>IFERROR(IF(95*(B8*C8+D8*E8)=0,"",95*(B8*C8+D8*E8)/((C8+E8)*100)+F8),"")</f>
        <v/>
      </c>
    </row>
    <row r="9" spans="1:7" ht="15.75" customHeight="1">
      <c r="A9" s="2"/>
      <c r="B9" s="3"/>
      <c r="C9" s="3"/>
      <c r="D9" s="3"/>
      <c r="E9" s="3"/>
      <c r="F9" s="3"/>
      <c r="G9" s="3"/>
    </row>
    <row r="10" spans="1:7" ht="15.75" customHeight="1">
      <c r="A10" s="2"/>
      <c r="B10" s="3"/>
      <c r="C10" s="3"/>
      <c r="D10" s="3"/>
      <c r="E10" s="3"/>
      <c r="F10" s="3"/>
      <c r="G10" s="3"/>
    </row>
    <row r="11" spans="1:7" ht="15.75" customHeight="1">
      <c r="A11" s="5" t="s">
        <v>13</v>
      </c>
      <c r="B11" s="3"/>
      <c r="C11" s="3"/>
      <c r="D11" s="3"/>
      <c r="E11" s="3"/>
      <c r="F11" s="3"/>
      <c r="G11" s="4">
        <f>IFERROR(AVERAGE(G7:G8),"")</f>
        <v>85.5</v>
      </c>
    </row>
    <row r="12" spans="1:7" ht="15.75" customHeight="1">
      <c r="A12" s="2"/>
      <c r="B12" s="3"/>
      <c r="C12" s="3"/>
      <c r="D12" s="3"/>
      <c r="E12" s="3"/>
      <c r="F12" s="3"/>
      <c r="G12" s="3"/>
    </row>
    <row r="13" spans="1:7" ht="15.75" customHeight="1">
      <c r="A13" s="2" t="s">
        <v>14</v>
      </c>
      <c r="B13" s="3" t="s">
        <v>15</v>
      </c>
      <c r="C13" s="3">
        <f>B13*0.4</f>
        <v>0.8</v>
      </c>
      <c r="D13" s="3"/>
      <c r="E13" s="3"/>
      <c r="F13" s="3"/>
      <c r="G13" s="3"/>
    </row>
  </sheetData>
  <mergeCells count="6">
    <mergeCell ref="A2:G2"/>
    <mergeCell ref="A5:A6"/>
    <mergeCell ref="B5:C5"/>
    <mergeCell ref="D5:E5"/>
    <mergeCell ref="F5:F6"/>
    <mergeCell ref="G5:G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3"/>
  <sheetViews>
    <sheetView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4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11</v>
      </c>
      <c r="B7" s="10">
        <v>93</v>
      </c>
      <c r="C7" s="10">
        <v>1</v>
      </c>
      <c r="D7" s="10">
        <v>93</v>
      </c>
      <c r="E7" s="10">
        <v>1</v>
      </c>
      <c r="F7" s="10">
        <v>90</v>
      </c>
      <c r="G7" s="10">
        <v>1</v>
      </c>
      <c r="H7" s="10">
        <v>92</v>
      </c>
      <c r="I7" s="10">
        <v>1</v>
      </c>
      <c r="J7" s="10"/>
      <c r="K7" s="11">
        <f>IFERROR(IF(95*(B7*C7+D7*E7+F7*G7+H7*I7)=0,"",95*(B7*C7+D7*E7+F7*G7+H7*I7)/((C7+E7+G7+I7)*100)+J7),"")</f>
        <v>87.4</v>
      </c>
    </row>
    <row r="8" spans="1:11" ht="15.75" customHeight="1">
      <c r="A8" s="2" t="s">
        <v>12</v>
      </c>
      <c r="B8" s="3">
        <v>72</v>
      </c>
      <c r="C8" s="3">
        <v>1</v>
      </c>
      <c r="D8" s="3">
        <v>62</v>
      </c>
      <c r="E8" s="3">
        <v>1</v>
      </c>
      <c r="F8" s="3">
        <v>75</v>
      </c>
      <c r="G8" s="3">
        <v>1</v>
      </c>
      <c r="H8" s="3">
        <v>75</v>
      </c>
      <c r="I8" s="3">
        <v>1</v>
      </c>
      <c r="J8" s="3"/>
      <c r="K8" s="4">
        <f>IFERROR(IF(95*(B8*C8+D8*E8+F8*G8+H8*I8)=0,"",95*(B8*C8+D8*E8+F8*G8+H8*I8)/((C8+E8+G8+I8)*100)+J8),"")</f>
        <v>67.45</v>
      </c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5" t="s">
        <v>13</v>
      </c>
      <c r="B11" s="3"/>
      <c r="C11" s="3"/>
      <c r="D11" s="3"/>
      <c r="E11" s="3"/>
      <c r="F11" s="3"/>
      <c r="G11" s="3"/>
      <c r="H11" s="3"/>
      <c r="I11" s="3"/>
      <c r="J11" s="3"/>
      <c r="K11" s="4">
        <f>IFERROR(AVERAGE(K7:K8),"")</f>
        <v>77.425000000000011</v>
      </c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 t="s">
        <v>14</v>
      </c>
      <c r="B13" s="3" t="s">
        <v>15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G12"/>
  <sheetViews>
    <sheetView workbookViewId="0">
      <selection activeCell="G7" sqref="G7"/>
    </sheetView>
  </sheetViews>
  <sheetFormatPr defaultRowHeight="15"/>
  <cols>
    <col min="1" max="1" width="47" style="8" customWidth="1"/>
    <col min="7" max="7" width="15" style="8" customWidth="1"/>
  </cols>
  <sheetData>
    <row r="2" spans="1:7">
      <c r="A2" s="16" t="s">
        <v>99</v>
      </c>
      <c r="B2" s="17"/>
      <c r="C2" s="17"/>
      <c r="D2" s="17"/>
      <c r="E2" s="17"/>
      <c r="F2" s="17"/>
      <c r="G2" s="17"/>
    </row>
    <row r="5" spans="1:7" ht="129.94999999999999" customHeight="1">
      <c r="A5" s="14" t="s">
        <v>2</v>
      </c>
      <c r="B5" s="14" t="s">
        <v>33</v>
      </c>
      <c r="C5" s="18"/>
      <c r="D5" s="14" t="s">
        <v>100</v>
      </c>
      <c r="E5" s="18"/>
      <c r="F5" s="14" t="s">
        <v>7</v>
      </c>
      <c r="G5" s="14" t="s">
        <v>8</v>
      </c>
    </row>
    <row r="6" spans="1:7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15"/>
      <c r="G6" s="15"/>
    </row>
    <row r="7" spans="1:7" ht="15.75" customHeight="1">
      <c r="A7" s="9" t="s">
        <v>101</v>
      </c>
      <c r="B7" s="10">
        <v>100</v>
      </c>
      <c r="C7" s="10">
        <v>1</v>
      </c>
      <c r="D7" s="10">
        <v>80</v>
      </c>
      <c r="E7" s="10">
        <v>1</v>
      </c>
      <c r="F7" s="10">
        <v>1</v>
      </c>
      <c r="G7" s="11">
        <f>IFERROR(IF(95*(B7*C7+D7*E7)=0,"",95*(B7*C7+D7*E7)/((C7+E7)*100)+F7),"")</f>
        <v>86.5</v>
      </c>
    </row>
    <row r="8" spans="1:7" ht="15.75" customHeight="1">
      <c r="A8" s="2"/>
      <c r="B8" s="3"/>
      <c r="C8" s="3"/>
      <c r="D8" s="3"/>
      <c r="E8" s="3"/>
      <c r="F8" s="3"/>
      <c r="G8" s="3"/>
    </row>
    <row r="9" spans="1:7" ht="15.75" customHeight="1">
      <c r="A9" s="2"/>
      <c r="B9" s="3"/>
      <c r="C9" s="3"/>
      <c r="D9" s="3"/>
      <c r="E9" s="3"/>
      <c r="F9" s="3"/>
      <c r="G9" s="3"/>
    </row>
    <row r="10" spans="1:7" ht="15.75" customHeight="1">
      <c r="A10" s="5" t="s">
        <v>13</v>
      </c>
      <c r="B10" s="3"/>
      <c r="C10" s="3"/>
      <c r="D10" s="3"/>
      <c r="E10" s="3"/>
      <c r="F10" s="3"/>
      <c r="G10" s="4">
        <f>IFERROR(AVERAGE(G7:G7),"")</f>
        <v>86.5</v>
      </c>
    </row>
    <row r="11" spans="1:7" ht="15.75" customHeight="1">
      <c r="A11" s="2"/>
      <c r="B11" s="3"/>
      <c r="C11" s="3"/>
      <c r="D11" s="3"/>
      <c r="E11" s="3"/>
      <c r="F11" s="3"/>
      <c r="G11" s="3"/>
    </row>
    <row r="12" spans="1:7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</row>
  </sheetData>
  <mergeCells count="6">
    <mergeCell ref="A2:G2"/>
    <mergeCell ref="A5:A6"/>
    <mergeCell ref="B5:C5"/>
    <mergeCell ref="D5:E5"/>
    <mergeCell ref="F5:F6"/>
    <mergeCell ref="G5:G6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G12"/>
  <sheetViews>
    <sheetView workbookViewId="0"/>
  </sheetViews>
  <sheetFormatPr defaultRowHeight="15"/>
  <cols>
    <col min="1" max="1" width="47" style="8" customWidth="1"/>
    <col min="7" max="7" width="15" style="8" customWidth="1"/>
  </cols>
  <sheetData>
    <row r="2" spans="1:7">
      <c r="A2" s="16" t="s">
        <v>102</v>
      </c>
      <c r="B2" s="17"/>
      <c r="C2" s="17"/>
      <c r="D2" s="17"/>
      <c r="E2" s="17"/>
      <c r="F2" s="17"/>
      <c r="G2" s="17"/>
    </row>
    <row r="5" spans="1:7" ht="129.94999999999999" customHeight="1">
      <c r="A5" s="14" t="s">
        <v>2</v>
      </c>
      <c r="B5" s="14" t="s">
        <v>33</v>
      </c>
      <c r="C5" s="18"/>
      <c r="D5" s="14" t="s">
        <v>100</v>
      </c>
      <c r="E5" s="18"/>
      <c r="F5" s="14" t="s">
        <v>7</v>
      </c>
      <c r="G5" s="14" t="s">
        <v>8</v>
      </c>
    </row>
    <row r="6" spans="1:7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15"/>
      <c r="G6" s="15"/>
    </row>
    <row r="7" spans="1:7" ht="15.75" customHeight="1">
      <c r="A7" s="2" t="s">
        <v>103</v>
      </c>
      <c r="B7" s="3"/>
      <c r="C7" s="3">
        <v>1</v>
      </c>
      <c r="D7" s="3"/>
      <c r="E7" s="3">
        <v>1</v>
      </c>
      <c r="F7" s="3"/>
      <c r="G7" s="4" t="str">
        <f>IFERROR(IF(95*(B7*C7+D7*E7)=0,"",95*(B7*C7+D7*E7)/((C7+E7)*100)+F7),"")</f>
        <v/>
      </c>
    </row>
    <row r="8" spans="1:7" ht="15.75" customHeight="1">
      <c r="A8" s="2"/>
      <c r="B8" s="3"/>
      <c r="C8" s="3"/>
      <c r="D8" s="3"/>
      <c r="E8" s="3"/>
      <c r="F8" s="3"/>
      <c r="G8" s="3"/>
    </row>
    <row r="9" spans="1:7" ht="15.75" customHeight="1">
      <c r="A9" s="2"/>
      <c r="B9" s="3"/>
      <c r="C9" s="3"/>
      <c r="D9" s="3"/>
      <c r="E9" s="3"/>
      <c r="F9" s="3"/>
      <c r="G9" s="3"/>
    </row>
    <row r="10" spans="1:7" ht="15.75" customHeight="1">
      <c r="A10" s="5" t="s">
        <v>13</v>
      </c>
      <c r="B10" s="3"/>
      <c r="C10" s="3"/>
      <c r="D10" s="3"/>
      <c r="E10" s="3"/>
      <c r="F10" s="3"/>
      <c r="G10" s="4" t="str">
        <f>IFERROR(AVERAGE(G7:G7),"")</f>
        <v/>
      </c>
    </row>
    <row r="11" spans="1:7" ht="15.75" customHeight="1">
      <c r="A11" s="2"/>
      <c r="B11" s="3"/>
      <c r="C11" s="3"/>
      <c r="D11" s="3"/>
      <c r="E11" s="3"/>
      <c r="F11" s="3"/>
      <c r="G11" s="3"/>
    </row>
    <row r="12" spans="1:7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</row>
  </sheetData>
  <mergeCells count="6">
    <mergeCell ref="A2:G2"/>
    <mergeCell ref="A5:A6"/>
    <mergeCell ref="B5:C5"/>
    <mergeCell ref="D5:E5"/>
    <mergeCell ref="F5:F6"/>
    <mergeCell ref="G5:G6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K12"/>
  <sheetViews>
    <sheetView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104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105</v>
      </c>
      <c r="C5" s="18"/>
      <c r="D5" s="14" t="s">
        <v>5</v>
      </c>
      <c r="E5" s="18"/>
      <c r="F5" s="14" t="s">
        <v>106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107</v>
      </c>
      <c r="B7" s="10">
        <v>100</v>
      </c>
      <c r="C7" s="10">
        <v>1</v>
      </c>
      <c r="D7" s="10">
        <v>90</v>
      </c>
      <c r="E7" s="10">
        <v>1</v>
      </c>
      <c r="F7" s="10">
        <v>100</v>
      </c>
      <c r="G7" s="10">
        <v>1</v>
      </c>
      <c r="H7" s="10">
        <v>95</v>
      </c>
      <c r="I7" s="10">
        <v>1</v>
      </c>
      <c r="J7" s="10">
        <v>5</v>
      </c>
      <c r="K7" s="11">
        <f>IFERROR(IF(95*(B7*C7+D7*E7+F7*G7+H7*I7)=0,"",95*(B7*C7+D7*E7+F7*G7+H7*I7)/((C7+E7+G7+I7)*100)+J7),"")</f>
        <v>96.4375</v>
      </c>
    </row>
    <row r="8" spans="1:11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4">
        <f>IFERROR(AVERAGE(K7:K7),"")</f>
        <v>96.4375</v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I12"/>
  <sheetViews>
    <sheetView workbookViewId="0"/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108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109</v>
      </c>
      <c r="C5" s="18"/>
      <c r="D5" s="14" t="s">
        <v>33</v>
      </c>
      <c r="E5" s="18"/>
      <c r="F5" s="14" t="s">
        <v>71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2" t="s">
        <v>110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 t="str">
        <f>IFERROR(IF(95*(B7*C7+D7*E7+F7*G7)=0,"",95*(B7*C7+D7*E7+F7*G7)/((C7+E7+G7)*100)+H7),"")</f>
        <v/>
      </c>
    </row>
    <row r="8" spans="1:9" ht="15.75" customHeight="1">
      <c r="A8" s="2"/>
      <c r="B8" s="3"/>
      <c r="C8" s="3"/>
      <c r="D8" s="3"/>
      <c r="E8" s="3"/>
      <c r="F8" s="3"/>
      <c r="G8" s="3"/>
      <c r="H8" s="3"/>
      <c r="I8" s="3"/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4" t="str">
        <f>IFERROR(AVERAGE(I7:I7),"")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I12"/>
  <sheetViews>
    <sheetView workbookViewId="0"/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111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33</v>
      </c>
      <c r="C5" s="18"/>
      <c r="D5" s="14" t="s">
        <v>71</v>
      </c>
      <c r="E5" s="18"/>
      <c r="F5" s="14" t="s">
        <v>112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2" t="s">
        <v>113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 t="str">
        <f>IFERROR(IF(95*(B7*C7+D7*E7+F7*G7)=0,"",95*(B7*C7+D7*E7+F7*G7)/((C7+E7+G7)*100)+H7),"")</f>
        <v/>
      </c>
    </row>
    <row r="8" spans="1:9" ht="15.75" customHeight="1">
      <c r="A8" s="2"/>
      <c r="B8" s="3"/>
      <c r="C8" s="3"/>
      <c r="D8" s="3"/>
      <c r="E8" s="3"/>
      <c r="F8" s="3"/>
      <c r="G8" s="3"/>
      <c r="H8" s="3"/>
      <c r="I8" s="3"/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4" t="str">
        <f>IFERROR(AVERAGE(I7:I7),"")</f>
        <v/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12"/>
  <sheetViews>
    <sheetView workbookViewId="0"/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114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115</v>
      </c>
      <c r="C5" s="18"/>
      <c r="D5" s="14" t="s">
        <v>3</v>
      </c>
      <c r="E5" s="18"/>
      <c r="F5" s="14" t="s">
        <v>116</v>
      </c>
      <c r="G5" s="18"/>
      <c r="H5" s="14" t="s">
        <v>112</v>
      </c>
      <c r="I5" s="18"/>
      <c r="J5" s="14" t="s">
        <v>117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2" t="s">
        <v>118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3">
        <v>1</v>
      </c>
      <c r="L7" s="3"/>
      <c r="M7" s="4" t="str">
        <f>IFERROR(IF(95*(B7*C7+D7*E7+F7*G7+H7*I7+J7*K7)=0,"",95*(B7*C7+D7*E7+F7*G7+H7*I7+J7*K7)/((C7+E7+G7+I7+K7)*100)+L7),"")</f>
        <v/>
      </c>
    </row>
    <row r="8" spans="1:13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 t="str">
        <f>IFERROR(AVERAGE(M7:M7),"")</f>
        <v/>
      </c>
    </row>
    <row r="11" spans="1:13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  <c r="L12" s="3"/>
      <c r="M12" s="3"/>
    </row>
  </sheetData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K14"/>
  <sheetViews>
    <sheetView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119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46</v>
      </c>
      <c r="C5" s="18"/>
      <c r="D5" s="14" t="s">
        <v>120</v>
      </c>
      <c r="E5" s="18"/>
      <c r="F5" s="14" t="s">
        <v>121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123</v>
      </c>
      <c r="B7" s="10">
        <v>100</v>
      </c>
      <c r="C7" s="10">
        <v>1</v>
      </c>
      <c r="D7" s="10">
        <v>90</v>
      </c>
      <c r="E7" s="10">
        <v>1</v>
      </c>
      <c r="F7" s="10">
        <v>100</v>
      </c>
      <c r="G7" s="10">
        <v>1</v>
      </c>
      <c r="H7" s="10">
        <v>100</v>
      </c>
      <c r="I7" s="10">
        <v>1</v>
      </c>
      <c r="J7" s="10">
        <v>2</v>
      </c>
      <c r="K7" s="11">
        <f>IFERROR(IF(95*(B7*C7+D7*E7+F7*G7+H7*I7)=0,"",95*(B7*C7+D7*E7+F7*G7+H7*I7)/((C7+E7+G7+I7)*100)+J7),"")</f>
        <v>94.625</v>
      </c>
    </row>
    <row r="8" spans="1:11" ht="15.75" customHeight="1">
      <c r="A8" s="2" t="s">
        <v>124</v>
      </c>
      <c r="B8" s="3">
        <v>100</v>
      </c>
      <c r="C8" s="3">
        <v>1</v>
      </c>
      <c r="D8" s="3">
        <v>80</v>
      </c>
      <c r="E8" s="3">
        <v>1</v>
      </c>
      <c r="F8" s="3">
        <v>85</v>
      </c>
      <c r="G8" s="3">
        <v>1</v>
      </c>
      <c r="H8" s="3">
        <v>90</v>
      </c>
      <c r="I8" s="3">
        <v>1</v>
      </c>
      <c r="J8" s="3"/>
      <c r="K8" s="4">
        <f>IFERROR(IF(95*(B8*C8+D8*E8+F8*G8+H8*I8)=0,"",95*(B8*C8+D8*E8+F8*G8+H8*I8)/((C8+E8+G8+I8)*100)+J8),"")</f>
        <v>84.3125</v>
      </c>
    </row>
    <row r="9" spans="1:11" ht="15.75" customHeight="1">
      <c r="A9" s="2" t="s">
        <v>122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3">
        <v>1</v>
      </c>
      <c r="J9" s="3"/>
      <c r="K9" s="4" t="str">
        <f>IFERROR(IF(95*(B9*C9+D9*E9+F9*G9+H9*I9)=0,"",95*(B9*C9+D9*E9+F9*G9+H9*I9)/((C9+E9+G9+I9)*100)+J9),"")</f>
        <v/>
      </c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5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4">
        <f>IFERROR(AVERAGE(K7:K9),"")</f>
        <v>89.46875</v>
      </c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 t="s">
        <v>14</v>
      </c>
      <c r="B14" s="3" t="s">
        <v>80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</row>
  </sheetData>
  <sortState xmlns:xlrd2="http://schemas.microsoft.com/office/spreadsheetml/2017/richdata2" ref="A7:K8">
    <sortCondition descending="1" ref="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K13"/>
  <sheetViews>
    <sheetView tabSelected="1" workbookViewId="0">
      <selection activeCell="M6" sqref="M6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125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126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127</v>
      </c>
      <c r="B7" s="10">
        <v>84</v>
      </c>
      <c r="C7" s="10">
        <v>1</v>
      </c>
      <c r="D7" s="10">
        <v>93</v>
      </c>
      <c r="E7" s="10">
        <v>1</v>
      </c>
      <c r="F7" s="10">
        <v>82</v>
      </c>
      <c r="G7" s="10">
        <v>1</v>
      </c>
      <c r="H7" s="10">
        <v>92</v>
      </c>
      <c r="I7" s="10">
        <v>1</v>
      </c>
      <c r="J7" s="10"/>
      <c r="K7" s="11">
        <f>IFERROR(IF(95*(B7*C7+D7*E7+F7*G7+H7*I7)=0,"",95*(B7*C7+D7*E7+F7*G7+H7*I7)/((C7+E7+G7+I7)*100)+J7),"")</f>
        <v>83.362499999999997</v>
      </c>
    </row>
    <row r="8" spans="1:11" ht="15.75" customHeight="1">
      <c r="A8" s="2" t="s">
        <v>128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4" t="str">
        <f>IFERROR(IF(95*(B8*C8+D8*E8+F8*G8+H8*I8)=0,"",95*(B8*C8+D8*E8+F8*G8+H8*I8)/((C8+E8+G8+I8)*100)+J8),"")</f>
        <v/>
      </c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5" t="s">
        <v>13</v>
      </c>
      <c r="B11" s="3"/>
      <c r="C11" s="3"/>
      <c r="D11" s="3"/>
      <c r="E11" s="3"/>
      <c r="F11" s="3"/>
      <c r="G11" s="3"/>
      <c r="H11" s="3"/>
      <c r="I11" s="3"/>
      <c r="J11" s="3"/>
      <c r="K11" s="4">
        <f>IFERROR(AVERAGE(K7:K8),"")</f>
        <v>83.362499999999997</v>
      </c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 t="s">
        <v>14</v>
      </c>
      <c r="B13" s="3" t="s">
        <v>15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13"/>
  <sheetViews>
    <sheetView workbookViewId="0">
      <selection activeCell="M7" sqref="M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129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130</v>
      </c>
      <c r="C5" s="18"/>
      <c r="D5" s="14" t="s">
        <v>3</v>
      </c>
      <c r="E5" s="18"/>
      <c r="F5" s="14" t="s">
        <v>131</v>
      </c>
      <c r="G5" s="18"/>
      <c r="H5" s="14" t="s">
        <v>5</v>
      </c>
      <c r="I5" s="18"/>
      <c r="J5" s="14" t="s">
        <v>6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133</v>
      </c>
      <c r="B7" s="10">
        <v>95</v>
      </c>
      <c r="C7" s="10">
        <v>1</v>
      </c>
      <c r="D7" s="10">
        <v>95</v>
      </c>
      <c r="E7" s="10">
        <v>1</v>
      </c>
      <c r="F7" s="10">
        <v>100</v>
      </c>
      <c r="G7" s="10">
        <v>1</v>
      </c>
      <c r="H7" s="10">
        <v>90</v>
      </c>
      <c r="I7" s="10">
        <v>1</v>
      </c>
      <c r="J7" s="10">
        <v>95</v>
      </c>
      <c r="K7" s="10">
        <v>1</v>
      </c>
      <c r="L7" s="10">
        <v>5</v>
      </c>
      <c r="M7" s="11">
        <f>IFERROR(IF(95*(B7*C7+D7*E7+F7*G7+H7*I7+J7*K7)=0,"",95*(B7*C7+D7*E7+F7*G7+H7*I7+J7*K7)/((C7+E7+G7+I7+K7)*100)+L7),"")</f>
        <v>95.25</v>
      </c>
    </row>
    <row r="8" spans="1:13" ht="15.75" customHeight="1">
      <c r="A8" s="2" t="s">
        <v>132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3">
        <v>1</v>
      </c>
      <c r="L8" s="3"/>
      <c r="M8" s="4" t="str">
        <f>IFERROR(IF(95*(B8*C8+D8*E8+F8*G8+H8*I8+J8*K8)=0,"",95*(B8*C8+D8*E8+F8*G8+H8*I8+J8*K8)/((C8+E8+G8+I8+K8)*100)+L8),"")</f>
        <v/>
      </c>
    </row>
    <row r="9" spans="1:13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customHeight="1">
      <c r="A11" s="5" t="s">
        <v>13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>
        <f>IFERROR(AVERAGE(M7:M8),"")</f>
        <v>95.25</v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 t="s">
        <v>14</v>
      </c>
      <c r="B13" s="3" t="s">
        <v>15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  <c r="L13" s="3"/>
      <c r="M13" s="3"/>
    </row>
  </sheetData>
  <sortState xmlns:xlrd2="http://schemas.microsoft.com/office/spreadsheetml/2017/richdata2" ref="A7:M8">
    <sortCondition ref="M7: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13"/>
  <sheetViews>
    <sheetView topLeftCell="A4" workbookViewId="0">
      <selection activeCell="M7" sqref="M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6" t="s">
        <v>134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5" spans="1:13" ht="129.94999999999999" customHeight="1">
      <c r="A5" s="14" t="s">
        <v>2</v>
      </c>
      <c r="B5" s="14" t="s">
        <v>130</v>
      </c>
      <c r="C5" s="18"/>
      <c r="D5" s="14" t="s">
        <v>135</v>
      </c>
      <c r="E5" s="18"/>
      <c r="F5" s="14" t="s">
        <v>3</v>
      </c>
      <c r="G5" s="18"/>
      <c r="H5" s="14" t="s">
        <v>131</v>
      </c>
      <c r="I5" s="18"/>
      <c r="J5" s="14" t="s">
        <v>136</v>
      </c>
      <c r="K5" s="18"/>
      <c r="L5" s="14" t="s">
        <v>7</v>
      </c>
      <c r="M5" s="14" t="s">
        <v>8</v>
      </c>
    </row>
    <row r="6" spans="1:13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9</v>
      </c>
      <c r="K6" s="7" t="s">
        <v>10</v>
      </c>
      <c r="L6" s="15"/>
      <c r="M6" s="15"/>
    </row>
    <row r="7" spans="1:13" ht="15.75" customHeight="1">
      <c r="A7" s="9" t="s">
        <v>138</v>
      </c>
      <c r="B7" s="10">
        <v>95</v>
      </c>
      <c r="C7" s="10">
        <v>1</v>
      </c>
      <c r="D7" s="10">
        <v>90</v>
      </c>
      <c r="E7" s="10">
        <v>1</v>
      </c>
      <c r="F7" s="10">
        <v>90</v>
      </c>
      <c r="G7" s="10">
        <v>1</v>
      </c>
      <c r="H7" s="10">
        <v>98</v>
      </c>
      <c r="I7" s="10">
        <v>1</v>
      </c>
      <c r="J7" s="10">
        <v>90</v>
      </c>
      <c r="K7" s="10">
        <v>1</v>
      </c>
      <c r="L7" s="10">
        <v>1</v>
      </c>
      <c r="M7" s="11">
        <f>IFERROR(IF(95*(B7*C7+D7*E7+F7*G7+H7*I7+J7*K7)=0,"",95*(B7*C7+D7*E7+F7*G7+H7*I7+J7*K7)/((C7+E7+G7+I7+K7)*100)+L7),"")</f>
        <v>88.97</v>
      </c>
    </row>
    <row r="8" spans="1:13" ht="15.75" customHeight="1">
      <c r="A8" s="2" t="s">
        <v>137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3">
        <v>1</v>
      </c>
      <c r="J8" s="3"/>
      <c r="K8" s="3">
        <v>1</v>
      </c>
      <c r="L8" s="3"/>
      <c r="M8" s="4" t="str">
        <f>IFERROR(IF(95*(B8*C8+D8*E8+F8*G8+H8*I8+J8*K8)=0,"",95*(B8*C8+D8*E8+F8*G8+H8*I8+J8*K8)/((C8+E8+G8+I8+K8)*100)+L8),"")</f>
        <v/>
      </c>
    </row>
    <row r="9" spans="1:13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customHeight="1">
      <c r="A11" s="5" t="s">
        <v>13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>
        <f>IFERROR(AVERAGE(M7:M8),"")</f>
        <v>88.97</v>
      </c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2" t="s">
        <v>14</v>
      </c>
      <c r="B13" s="3" t="s">
        <v>15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  <c r="L13" s="3"/>
      <c r="M13" s="3"/>
    </row>
  </sheetData>
  <sortState xmlns:xlrd2="http://schemas.microsoft.com/office/spreadsheetml/2017/richdata2" ref="A7:M8">
    <sortCondition ref="M7:M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2"/>
  <sheetViews>
    <sheetView workbookViewId="0">
      <selection activeCell="D28" sqref="D28:D29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</v>
      </c>
      <c r="C5" s="18"/>
      <c r="D5" s="14" t="s">
        <v>4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2" t="s">
        <v>17</v>
      </c>
      <c r="B7" s="3">
        <v>69</v>
      </c>
      <c r="C7" s="3">
        <v>1</v>
      </c>
      <c r="D7" s="3">
        <v>61</v>
      </c>
      <c r="E7" s="3">
        <v>1</v>
      </c>
      <c r="F7" s="3">
        <v>70</v>
      </c>
      <c r="G7" s="3">
        <v>1</v>
      </c>
      <c r="H7" s="3">
        <v>73</v>
      </c>
      <c r="I7" s="3">
        <v>1</v>
      </c>
      <c r="J7" s="3"/>
      <c r="K7" s="4">
        <f>IFERROR(IF(95*(B7*C7+D7*E7+F7*G7+H7*I7)=0,"",95*(B7*C7+D7*E7+F7*G7+H7*I7)/((C7+E7+G7+I7)*100)+J7),"")</f>
        <v>64.837500000000006</v>
      </c>
    </row>
    <row r="8" spans="1:11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4">
        <f>IFERROR(AVERAGE(K7:K7),"")</f>
        <v>64.837500000000006</v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I14"/>
  <sheetViews>
    <sheetView workbookViewId="0">
      <selection activeCell="I7" sqref="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139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135</v>
      </c>
      <c r="C5" s="18"/>
      <c r="D5" s="14" t="s">
        <v>33</v>
      </c>
      <c r="E5" s="18"/>
      <c r="F5" s="14" t="s">
        <v>71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140</v>
      </c>
      <c r="B7" s="10">
        <v>90</v>
      </c>
      <c r="C7" s="10">
        <v>1</v>
      </c>
      <c r="D7" s="10">
        <v>70</v>
      </c>
      <c r="E7" s="10">
        <v>1</v>
      </c>
      <c r="F7" s="10">
        <v>90</v>
      </c>
      <c r="G7" s="10">
        <v>1</v>
      </c>
      <c r="H7" s="10">
        <v>1</v>
      </c>
      <c r="I7" s="11">
        <f>IFERROR(IF(95*(B7*C7+D7*E7+F7*G7)=0,"",95*(B7*C7+D7*E7+F7*G7)/((C7+E7+G7)*100)+H7),"")</f>
        <v>80.166666666666671</v>
      </c>
    </row>
    <row r="8" spans="1:9" ht="15.75" customHeight="1">
      <c r="A8" s="2" t="s">
        <v>141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 t="s">
        <v>142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 t="str">
        <f>IFERROR(IF(95*(B9*C9+D9*E9+F9*G9)=0,"",95*(B9*C9+D9*E9+F9*G9)/((C9+E9+G9)*100)+H9),"")</f>
        <v/>
      </c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5" t="s">
        <v>13</v>
      </c>
      <c r="B12" s="3"/>
      <c r="C12" s="3"/>
      <c r="D12" s="3"/>
      <c r="E12" s="3"/>
      <c r="F12" s="3"/>
      <c r="G12" s="3"/>
      <c r="H12" s="3"/>
      <c r="I12" s="4">
        <f>IFERROR(AVERAGE(I7:I9),"")</f>
        <v>80.166666666666671</v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 t="s">
        <v>14</v>
      </c>
      <c r="B14" s="3" t="s">
        <v>80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8"/>
  <sheetViews>
    <sheetView workbookViewId="0">
      <selection activeCell="I7" sqref="I7:I8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19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20</v>
      </c>
      <c r="C5" s="18"/>
      <c r="D5" s="14" t="s">
        <v>21</v>
      </c>
      <c r="E5" s="18"/>
      <c r="F5" s="14" t="s">
        <v>22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25</v>
      </c>
      <c r="B7" s="10">
        <v>95</v>
      </c>
      <c r="C7" s="10">
        <v>1</v>
      </c>
      <c r="D7" s="10">
        <v>94</v>
      </c>
      <c r="E7" s="10">
        <v>1</v>
      </c>
      <c r="F7" s="10">
        <v>95</v>
      </c>
      <c r="G7" s="10">
        <v>1</v>
      </c>
      <c r="H7" s="10">
        <v>3</v>
      </c>
      <c r="I7" s="11">
        <f t="shared" ref="I7:I13" si="0">IFERROR(IF(95*(B7*C7+D7*E7+F7*G7)=0,"",95*(B7*C7+D7*E7+F7*G7)/((C7+E7+G7)*100)+H7),"")</f>
        <v>92.933333333333337</v>
      </c>
    </row>
    <row r="8" spans="1:9" ht="15.75" customHeight="1">
      <c r="A8" s="9" t="s">
        <v>28</v>
      </c>
      <c r="B8" s="10">
        <v>97</v>
      </c>
      <c r="C8" s="10">
        <v>1</v>
      </c>
      <c r="D8" s="10">
        <v>94</v>
      </c>
      <c r="E8" s="10">
        <v>1</v>
      </c>
      <c r="F8" s="10">
        <v>95</v>
      </c>
      <c r="G8" s="10">
        <v>1</v>
      </c>
      <c r="H8" s="10">
        <v>1</v>
      </c>
      <c r="I8" s="11">
        <f t="shared" si="0"/>
        <v>91.566666666666663</v>
      </c>
    </row>
    <row r="9" spans="1:9" ht="15.75" customHeight="1">
      <c r="A9" s="2" t="s">
        <v>23</v>
      </c>
      <c r="B9" s="3">
        <v>90</v>
      </c>
      <c r="C9" s="3">
        <v>1</v>
      </c>
      <c r="D9" s="3">
        <v>91</v>
      </c>
      <c r="E9" s="3">
        <v>1</v>
      </c>
      <c r="F9" s="3">
        <v>90</v>
      </c>
      <c r="G9" s="3">
        <v>1</v>
      </c>
      <c r="H9" s="3"/>
      <c r="I9" s="4">
        <f t="shared" si="0"/>
        <v>85.816666666666663</v>
      </c>
    </row>
    <row r="10" spans="1:9" ht="15.75" customHeight="1">
      <c r="A10" s="2" t="s">
        <v>27</v>
      </c>
      <c r="B10" s="3">
        <v>85</v>
      </c>
      <c r="C10" s="3">
        <v>1</v>
      </c>
      <c r="D10" s="3">
        <v>80</v>
      </c>
      <c r="E10" s="3">
        <v>1</v>
      </c>
      <c r="F10" s="3">
        <v>86</v>
      </c>
      <c r="G10" s="3">
        <v>1</v>
      </c>
      <c r="H10" s="3"/>
      <c r="I10" s="4">
        <f t="shared" si="0"/>
        <v>79.483333333333334</v>
      </c>
    </row>
    <row r="11" spans="1:9" ht="15.75" customHeight="1">
      <c r="A11" s="2" t="s">
        <v>24</v>
      </c>
      <c r="B11" s="3">
        <v>85</v>
      </c>
      <c r="C11" s="3">
        <v>1</v>
      </c>
      <c r="D11" s="3">
        <v>78</v>
      </c>
      <c r="E11" s="3">
        <v>1</v>
      </c>
      <c r="F11" s="3">
        <v>78</v>
      </c>
      <c r="G11" s="3">
        <v>1</v>
      </c>
      <c r="H11" s="3"/>
      <c r="I11" s="4">
        <f t="shared" si="0"/>
        <v>76.316666666666663</v>
      </c>
    </row>
    <row r="12" spans="1:9" ht="15.75" customHeight="1">
      <c r="A12" s="2" t="s">
        <v>26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4" t="str">
        <f t="shared" si="0"/>
        <v/>
      </c>
    </row>
    <row r="13" spans="1:9" ht="15.75" customHeight="1">
      <c r="A13" s="2" t="s">
        <v>29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4" t="str">
        <f t="shared" si="0"/>
        <v/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/>
      <c r="B15" s="3"/>
      <c r="C15" s="3"/>
      <c r="D15" s="3"/>
      <c r="E15" s="3"/>
      <c r="F15" s="3"/>
      <c r="G15" s="3"/>
      <c r="H15" s="3"/>
      <c r="I15" s="3"/>
    </row>
    <row r="16" spans="1:9" ht="15.75" customHeight="1">
      <c r="A16" s="5" t="s">
        <v>13</v>
      </c>
      <c r="B16" s="3"/>
      <c r="C16" s="3"/>
      <c r="D16" s="3"/>
      <c r="E16" s="3"/>
      <c r="F16" s="3"/>
      <c r="G16" s="3"/>
      <c r="H16" s="3"/>
      <c r="I16" s="4">
        <f>IFERROR(AVERAGE(I7:I13),"")</f>
        <v>85.223333333333329</v>
      </c>
    </row>
    <row r="17" spans="1:9" ht="15.75" customHeight="1">
      <c r="A17" s="2"/>
      <c r="B17" s="3"/>
      <c r="C17" s="3"/>
      <c r="D17" s="3"/>
      <c r="E17" s="3"/>
      <c r="F17" s="3"/>
      <c r="G17" s="3"/>
      <c r="H17" s="3"/>
      <c r="I17" s="3"/>
    </row>
    <row r="18" spans="1:9" ht="15.75" customHeight="1">
      <c r="A18" s="2" t="s">
        <v>14</v>
      </c>
      <c r="B18" s="3" t="s">
        <v>30</v>
      </c>
      <c r="C18" s="3">
        <f>B18*0.4</f>
        <v>2.8000000000000003</v>
      </c>
      <c r="D18" s="3"/>
      <c r="E18" s="3"/>
      <c r="F18" s="3"/>
      <c r="G18" s="3"/>
      <c r="H18" s="3"/>
      <c r="I18" s="3"/>
    </row>
  </sheetData>
  <sortState xmlns:xlrd2="http://schemas.microsoft.com/office/spreadsheetml/2017/richdata2" ref="A7:I11">
    <sortCondition descending="1" ref="I11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6"/>
  <sheetViews>
    <sheetView workbookViewId="0">
      <selection activeCell="K7" sqref="K7:K8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32</v>
      </c>
      <c r="C5" s="18"/>
      <c r="D5" s="14" t="s">
        <v>33</v>
      </c>
      <c r="E5" s="18"/>
      <c r="F5" s="14" t="s">
        <v>34</v>
      </c>
      <c r="G5" s="18"/>
      <c r="H5" s="14" t="s">
        <v>35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38</v>
      </c>
      <c r="B7" s="10">
        <v>98</v>
      </c>
      <c r="C7" s="10">
        <v>1</v>
      </c>
      <c r="D7" s="10">
        <v>90</v>
      </c>
      <c r="E7" s="10">
        <v>1</v>
      </c>
      <c r="F7" s="10">
        <v>93</v>
      </c>
      <c r="G7" s="10">
        <v>1</v>
      </c>
      <c r="H7" s="10">
        <v>95</v>
      </c>
      <c r="I7" s="10">
        <v>1</v>
      </c>
      <c r="J7" s="10"/>
      <c r="K7" s="11">
        <f>IFERROR(IF(95*(B7*C7+D7*E7+F7*G7+H7*I7)=0,"",95*(B7*C7+D7*E7+F7*G7+H7*I7)/((C7+E7+G7+I7)*100)+J7),"")</f>
        <v>89.3</v>
      </c>
    </row>
    <row r="8" spans="1:11" ht="15.75" customHeight="1">
      <c r="A8" s="9" t="s">
        <v>40</v>
      </c>
      <c r="B8" s="10">
        <v>90</v>
      </c>
      <c r="C8" s="10">
        <v>1</v>
      </c>
      <c r="D8" s="10">
        <v>90</v>
      </c>
      <c r="E8" s="10">
        <v>1</v>
      </c>
      <c r="F8" s="10">
        <v>90</v>
      </c>
      <c r="G8" s="10">
        <v>1</v>
      </c>
      <c r="H8" s="10">
        <v>90</v>
      </c>
      <c r="I8" s="10">
        <v>1</v>
      </c>
      <c r="J8" s="10"/>
      <c r="K8" s="11">
        <f>IFERROR(IF(95*(B8*C8+D8*E8+F8*G8+H8*I8)=0,"",95*(B8*C8+D8*E8+F8*G8+H8*I8)/((C8+E8+G8+I8)*100)+J8),"")</f>
        <v>85.5</v>
      </c>
    </row>
    <row r="9" spans="1:11" ht="15.75" customHeight="1">
      <c r="A9" s="2" t="s">
        <v>36</v>
      </c>
      <c r="B9" s="3">
        <v>80</v>
      </c>
      <c r="C9" s="3">
        <v>1</v>
      </c>
      <c r="D9" s="3">
        <v>92</v>
      </c>
      <c r="E9" s="3">
        <v>1</v>
      </c>
      <c r="F9" s="3">
        <v>64</v>
      </c>
      <c r="G9" s="3">
        <v>1</v>
      </c>
      <c r="H9" s="3">
        <v>80</v>
      </c>
      <c r="I9" s="3">
        <v>1</v>
      </c>
      <c r="J9" s="3"/>
      <c r="K9" s="4">
        <f>IFERROR(IF(95*(B9*C9+D9*E9+F9*G9+H9*I9)=0,"",95*(B9*C9+D9*E9+F9*G9+H9*I9)/((C9+E9+G9+I9)*100)+J9),"")</f>
        <v>75.05</v>
      </c>
    </row>
    <row r="10" spans="1:11" ht="15.75" customHeight="1">
      <c r="A10" s="2" t="s">
        <v>37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4" t="str">
        <f>IFERROR(IF(95*(B10*C10+D10*E10+F10*G10+H10*I10)=0,"",95*(B10*C10+D10*E10+F10*G10+H10*I10)/((C10+E10+G10+I10)*100)+J10),"")</f>
        <v/>
      </c>
    </row>
    <row r="11" spans="1:11" ht="15.75" customHeight="1">
      <c r="A11" s="2" t="s">
        <v>39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4" t="str">
        <f>IFERROR(IF(95*(B11*C11+D11*E11+F11*G11+H11*I11)=0,"",95*(B11*C11+D11*E11+F11*G11+H11*I11)/((C11+E11+G11+I11)*100)+J11),"")</f>
        <v/>
      </c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5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4">
        <f>IFERROR(AVERAGE(K7:K11),"")</f>
        <v>83.283333333333346</v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 t="s">
        <v>14</v>
      </c>
      <c r="B16" s="3" t="s">
        <v>41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</row>
  </sheetData>
  <sortState xmlns:xlrd2="http://schemas.microsoft.com/office/spreadsheetml/2017/richdata2" ref="A7:K9">
    <sortCondition descending="1" ref="K7:K9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2"/>
  <sheetViews>
    <sheetView workbookViewId="0">
      <selection activeCell="I7" sqref="D7: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42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20</v>
      </c>
      <c r="C5" s="18"/>
      <c r="D5" s="14" t="s">
        <v>21</v>
      </c>
      <c r="E5" s="18"/>
      <c r="F5" s="14" t="s">
        <v>22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2" t="s">
        <v>43</v>
      </c>
      <c r="B7" s="3">
        <v>78</v>
      </c>
      <c r="C7" s="3">
        <v>1</v>
      </c>
      <c r="D7" s="3">
        <v>76</v>
      </c>
      <c r="E7" s="3">
        <v>1</v>
      </c>
      <c r="F7" s="3">
        <v>80</v>
      </c>
      <c r="G7" s="3">
        <v>1</v>
      </c>
      <c r="H7" s="3"/>
      <c r="I7" s="4">
        <f>IFERROR(IF(95*(B7*C7+D7*E7+F7*G7)=0,"",95*(B7*C7+D7*E7+F7*G7)/((C7+E7+G7)*100)+H7),"")</f>
        <v>74.099999999999994</v>
      </c>
    </row>
    <row r="8" spans="1:9" ht="15.75" customHeight="1">
      <c r="A8" s="2"/>
      <c r="B8" s="3"/>
      <c r="C8" s="3"/>
      <c r="D8" s="3"/>
      <c r="E8" s="3"/>
      <c r="F8" s="3"/>
      <c r="G8" s="3"/>
      <c r="H8" s="3"/>
      <c r="I8" s="3"/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4">
        <f>IFERROR(AVERAGE(I7:I7),"")</f>
        <v>74.099999999999994</v>
      </c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3"/>
  <sheetViews>
    <sheetView workbookViewId="0">
      <selection activeCell="I7" sqref="I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6" t="s">
        <v>44</v>
      </c>
      <c r="B2" s="17"/>
      <c r="C2" s="17"/>
      <c r="D2" s="17"/>
      <c r="E2" s="17"/>
      <c r="F2" s="17"/>
      <c r="G2" s="17"/>
      <c r="H2" s="17"/>
      <c r="I2" s="17"/>
    </row>
    <row r="5" spans="1:9" ht="129.94999999999999" customHeight="1">
      <c r="A5" s="14" t="s">
        <v>2</v>
      </c>
      <c r="B5" s="14" t="s">
        <v>45</v>
      </c>
      <c r="C5" s="18"/>
      <c r="D5" s="14" t="s">
        <v>46</v>
      </c>
      <c r="E5" s="18"/>
      <c r="F5" s="14" t="s">
        <v>47</v>
      </c>
      <c r="G5" s="18"/>
      <c r="H5" s="14" t="s">
        <v>7</v>
      </c>
      <c r="I5" s="14" t="s">
        <v>8</v>
      </c>
    </row>
    <row r="6" spans="1:9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15"/>
      <c r="I6" s="15"/>
    </row>
    <row r="7" spans="1:9" ht="15.75" customHeight="1">
      <c r="A7" s="9" t="s">
        <v>48</v>
      </c>
      <c r="B7" s="10">
        <v>90</v>
      </c>
      <c r="C7" s="10">
        <v>1</v>
      </c>
      <c r="D7" s="10">
        <v>70</v>
      </c>
      <c r="E7" s="10">
        <v>1</v>
      </c>
      <c r="F7" s="10">
        <v>90</v>
      </c>
      <c r="G7" s="10">
        <v>1</v>
      </c>
      <c r="H7" s="10"/>
      <c r="I7" s="11">
        <f>IFERROR(IF(95*(B7*C7+D7*E7+F7*G7)=0,"",95*(B7*C7+D7*E7+F7*G7)/((C7+E7+G7)*100)+H7),"")</f>
        <v>79.166666666666671</v>
      </c>
    </row>
    <row r="8" spans="1:9" ht="15.75" customHeight="1">
      <c r="A8" s="2" t="s">
        <v>49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 t="str">
        <f>IFERROR(IF(95*(B8*C8+D8*E8+F8*G8)=0,"",95*(B8*C8+D8*E8+F8*G8)/((C8+E8+G8)*100)+H8),"")</f>
        <v/>
      </c>
    </row>
    <row r="9" spans="1:9" ht="15.75" customHeight="1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5" t="s">
        <v>13</v>
      </c>
      <c r="B11" s="3"/>
      <c r="C11" s="3"/>
      <c r="D11" s="3"/>
      <c r="E11" s="3"/>
      <c r="F11" s="3"/>
      <c r="G11" s="3"/>
      <c r="H11" s="3"/>
      <c r="I11" s="4">
        <f>IFERROR(AVERAGE(I7:I8),"")</f>
        <v>79.166666666666671</v>
      </c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2" t="s">
        <v>14</v>
      </c>
      <c r="B13" s="3" t="s">
        <v>15</v>
      </c>
      <c r="C13" s="3">
        <f>B13*0.4</f>
        <v>0.8</v>
      </c>
      <c r="D13" s="3"/>
      <c r="E13" s="3"/>
      <c r="F13" s="3"/>
      <c r="G13" s="3"/>
      <c r="H13" s="3"/>
      <c r="I13" s="3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3"/>
  <sheetViews>
    <sheetView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50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51</v>
      </c>
      <c r="C5" s="18"/>
      <c r="D5" s="14" t="s">
        <v>52</v>
      </c>
      <c r="E5" s="18"/>
      <c r="F5" s="14" t="s">
        <v>5</v>
      </c>
      <c r="G5" s="18"/>
      <c r="H5" s="14" t="s">
        <v>6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54</v>
      </c>
      <c r="B7" s="10">
        <v>90</v>
      </c>
      <c r="C7" s="10">
        <v>1</v>
      </c>
      <c r="D7" s="10">
        <v>90</v>
      </c>
      <c r="E7" s="10">
        <v>1</v>
      </c>
      <c r="F7" s="10">
        <v>90</v>
      </c>
      <c r="G7" s="10">
        <v>1</v>
      </c>
      <c r="H7" s="10">
        <v>90</v>
      </c>
      <c r="I7" s="10">
        <v>1</v>
      </c>
      <c r="J7" s="10">
        <v>5</v>
      </c>
      <c r="K7" s="11">
        <f>IFERROR(IF(95*(B7*C7+D7*E7+F7*G7+H7*I7)=0,"",95*(B7*C7+D7*E7+F7*G7+H7*I7)/((C7+E7+G7+I7)*100)+J7),"")</f>
        <v>90.5</v>
      </c>
    </row>
    <row r="8" spans="1:11" ht="15.75" customHeight="1">
      <c r="A8" s="2" t="s">
        <v>53</v>
      </c>
      <c r="B8" s="3">
        <v>73</v>
      </c>
      <c r="C8" s="3">
        <v>1</v>
      </c>
      <c r="D8" s="3">
        <v>72</v>
      </c>
      <c r="E8" s="3">
        <v>1</v>
      </c>
      <c r="F8" s="3">
        <v>72</v>
      </c>
      <c r="G8" s="3">
        <v>1</v>
      </c>
      <c r="H8" s="3">
        <v>70</v>
      </c>
      <c r="I8" s="3">
        <v>1</v>
      </c>
      <c r="J8" s="3"/>
      <c r="K8" s="4">
        <f>IFERROR(IF(95*(B8*C8+D8*E8+F8*G8+H8*I8)=0,"",95*(B8*C8+D8*E8+F8*G8+H8*I8)/((C8+E8+G8+I8)*100)+J8),"")</f>
        <v>68.162499999999994</v>
      </c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5" t="s">
        <v>13</v>
      </c>
      <c r="B11" s="3"/>
      <c r="C11" s="3"/>
      <c r="D11" s="3"/>
      <c r="E11" s="3"/>
      <c r="F11" s="3"/>
      <c r="G11" s="3"/>
      <c r="H11" s="3"/>
      <c r="I11" s="3"/>
      <c r="J11" s="3"/>
      <c r="K11" s="4">
        <f>IFERROR(AVERAGE(K7:K8),"")</f>
        <v>79.331249999999997</v>
      </c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 t="s">
        <v>14</v>
      </c>
      <c r="B13" s="3" t="s">
        <v>15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</row>
  </sheetData>
  <sortState xmlns:xlrd2="http://schemas.microsoft.com/office/spreadsheetml/2017/richdata2" ref="A7:K8">
    <sortCondition descending="1" ref="K7:K8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12"/>
  <sheetViews>
    <sheetView workbookViewId="0">
      <selection activeCell="K7" sqref="K7"/>
    </sheetView>
  </sheetViews>
  <sheetFormatPr defaultRowHeight="15"/>
  <cols>
    <col min="1" max="1" width="47" style="8" customWidth="1"/>
    <col min="11" max="11" width="15" style="8" customWidth="1"/>
  </cols>
  <sheetData>
    <row r="2" spans="1:11">
      <c r="A2" s="16" t="s">
        <v>55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 ht="129.94999999999999" customHeight="1">
      <c r="A5" s="14" t="s">
        <v>2</v>
      </c>
      <c r="B5" s="14" t="s">
        <v>56</v>
      </c>
      <c r="C5" s="18"/>
      <c r="D5" s="14" t="s">
        <v>57</v>
      </c>
      <c r="E5" s="18"/>
      <c r="F5" s="14" t="s">
        <v>58</v>
      </c>
      <c r="G5" s="18"/>
      <c r="H5" s="14" t="s">
        <v>59</v>
      </c>
      <c r="I5" s="18"/>
      <c r="J5" s="14" t="s">
        <v>7</v>
      </c>
      <c r="K5" s="14" t="s">
        <v>8</v>
      </c>
    </row>
    <row r="6" spans="1:11" ht="15.95" customHeight="1">
      <c r="A6" s="15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15"/>
      <c r="K6" s="15"/>
    </row>
    <row r="7" spans="1:11" ht="15.75" customHeight="1">
      <c r="A7" s="9" t="s">
        <v>60</v>
      </c>
      <c r="B7" s="10">
        <v>95</v>
      </c>
      <c r="C7" s="10">
        <v>1</v>
      </c>
      <c r="D7" s="10">
        <v>71</v>
      </c>
      <c r="E7" s="10">
        <v>1</v>
      </c>
      <c r="F7" s="10">
        <v>80</v>
      </c>
      <c r="G7" s="10">
        <v>1</v>
      </c>
      <c r="H7" s="10">
        <v>95</v>
      </c>
      <c r="I7" s="10">
        <v>1</v>
      </c>
      <c r="J7" s="10">
        <v>5</v>
      </c>
      <c r="K7" s="11">
        <f>IFERROR(IF(95*(B7*C7+D7*E7+F7*G7+H7*I7)=0,"",95*(B7*C7+D7*E7+F7*G7+H7*I7)/((C7+E7+G7+I7)*100)+J7),"")</f>
        <v>85.987499999999997</v>
      </c>
    </row>
    <row r="8" spans="1:11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5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4">
        <f>IFERROR(AVERAGE(K7:K7),"")</f>
        <v>85.987499999999997</v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 t="s">
        <v>14</v>
      </c>
      <c r="B12" s="3" t="s">
        <v>18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</row>
  </sheetData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30</vt:i4>
      </vt:variant>
    </vt:vector>
  </HeadingPairs>
  <TitlesOfParts>
    <vt:vector size="30" baseType="lpstr">
      <vt:lpstr>Середній бал</vt:lpstr>
      <vt:lpstr>ЕК-22</vt:lpstr>
      <vt:lpstr>ЕК-23ск</vt:lpstr>
      <vt:lpstr>КН-22</vt:lpstr>
      <vt:lpstr>КН-23</vt:lpstr>
      <vt:lpstr>КН-23ск</vt:lpstr>
      <vt:lpstr>КН-24</vt:lpstr>
      <vt:lpstr>МАР-22</vt:lpstr>
      <vt:lpstr>МВС-22</vt:lpstr>
      <vt:lpstr>МВС-23</vt:lpstr>
      <vt:lpstr>МЕВ-22</vt:lpstr>
      <vt:lpstr>МЕВ-23</vt:lpstr>
      <vt:lpstr>МН-22</vt:lpstr>
      <vt:lpstr>МН-23</vt:lpstr>
      <vt:lpstr>МН-23ск</vt:lpstr>
      <vt:lpstr>МН-24</vt:lpstr>
      <vt:lpstr>МН-24м</vt:lpstr>
      <vt:lpstr>MBA-24м</vt:lpstr>
      <vt:lpstr>МН-24ск</vt:lpstr>
      <vt:lpstr>МСД-23</vt:lpstr>
      <vt:lpstr>МСД-24ск</vt:lpstr>
      <vt:lpstr>ОіОп-22</vt:lpstr>
      <vt:lpstr>ОіОп-24ск</vt:lpstr>
      <vt:lpstr>ПТ-23</vt:lpstr>
      <vt:lpstr>ПТ-23ск</vt:lpstr>
      <vt:lpstr>ПТ-24</vt:lpstr>
      <vt:lpstr>ПТБД-22</vt:lpstr>
      <vt:lpstr>ФБС-22</vt:lpstr>
      <vt:lpstr>ФБС-23ск</vt:lpstr>
      <vt:lpstr>ФБС-24ск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2025-06-27T12:39:52Z</dcterms:created>
  <dcterms:modified xsi:type="dcterms:W3CDTF">2025-07-17T08:58:54Z</dcterms:modified>
</cp:coreProperties>
</file>