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зимова сесія\"/>
    </mc:Choice>
  </mc:AlternateContent>
  <xr:revisionPtr revIDLastSave="0" documentId="13_ncr:1_{191AB662-6EE2-4CA1-A9AE-C9D09281995A}" xr6:coauthVersionLast="47" xr6:coauthVersionMax="47" xr10:uidLastSave="{00000000-0000-0000-0000-000000000000}"/>
  <bookViews>
    <workbookView xWindow="-120" yWindow="-120" windowWidth="20730" windowHeight="11160" tabRatio="775" activeTab="1" xr2:uid="{00000000-000D-0000-FFFF-FFFF00000000}"/>
  </bookViews>
  <sheets>
    <sheet name="Середній бал" sheetId="1" r:id="rId1"/>
    <sheet name="ІП-22" sheetId="2" r:id="rId2"/>
    <sheet name="ІП-23" sheetId="3" r:id="rId3"/>
    <sheet name="ІС-23м" sheetId="4" r:id="rId4"/>
    <sheet name="ПР-20-1" sheetId="5" r:id="rId5"/>
    <sheet name="ПР-21" sheetId="6" r:id="rId6"/>
    <sheet name="ПР-23" sheetId="7" r:id="rId7"/>
    <sheet name="ПС-22" sheetId="9" r:id="rId8"/>
    <sheet name="ПС-22мб" sheetId="10" r:id="rId9"/>
    <sheet name="ПС-23" sheetId="11" r:id="rId10"/>
    <sheet name="ПС-23ск" sheetId="13" r:id="rId11"/>
    <sheet name="ПУА-22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I7" i="11"/>
  <c r="I8" i="11"/>
  <c r="I12" i="11"/>
  <c r="I17" i="11" s="1"/>
  <c r="I10" i="11"/>
  <c r="I8" i="7"/>
  <c r="C12" i="14"/>
  <c r="C13" i="13"/>
  <c r="M11" i="13"/>
  <c r="M7" i="13"/>
  <c r="C19" i="11"/>
  <c r="I13" i="11"/>
  <c r="I11" i="11"/>
  <c r="I9" i="11"/>
  <c r="C17" i="10"/>
  <c r="K8" i="10"/>
  <c r="K7" i="10"/>
  <c r="K15" i="10" s="1"/>
  <c r="C16" i="9"/>
  <c r="K7" i="9"/>
  <c r="K14" i="9" s="1"/>
  <c r="K8" i="9"/>
  <c r="C16" i="7"/>
  <c r="I10" i="7"/>
  <c r="I7" i="7"/>
  <c r="I9" i="7"/>
  <c r="C14" i="6"/>
  <c r="I7" i="6"/>
  <c r="I12" i="6"/>
  <c r="C12" i="5"/>
  <c r="K7" i="5"/>
  <c r="K10" i="5" s="1"/>
  <c r="C12" i="4"/>
  <c r="C15" i="3"/>
  <c r="I7" i="3"/>
  <c r="I8" i="3"/>
  <c r="I13" i="3" s="1"/>
  <c r="C17" i="2"/>
  <c r="I8" i="2"/>
  <c r="I7" i="2"/>
  <c r="I15" i="2" s="1"/>
  <c r="I14" i="7" l="1"/>
</calcChain>
</file>

<file path=xl/sharedStrings.xml><?xml version="1.0" encoding="utf-8"?>
<sst xmlns="http://schemas.openxmlformats.org/spreadsheetml/2006/main" count="238" uniqueCount="98">
  <si>
    <t>Середній прохідний бал по факультету для груп, де навчається 1 студент за кошти держзамовлення</t>
  </si>
  <si>
    <t>ІП-22</t>
  </si>
  <si>
    <t>ПІБ</t>
  </si>
  <si>
    <t>Історія середніх віків</t>
  </si>
  <si>
    <t>Основи психолого-педагогічної майстерності</t>
  </si>
  <si>
    <t>Філософія</t>
  </si>
  <si>
    <t>Дод. бали</t>
  </si>
  <si>
    <t>Бали рейтингу</t>
  </si>
  <si>
    <t>Оцінка</t>
  </si>
  <si>
    <t>Кредити</t>
  </si>
  <si>
    <t>ВЛАСОВА Інна Олександрівна</t>
  </si>
  <si>
    <t>ГАЙВАНОВИЧ Каріна Олександрівна</t>
  </si>
  <si>
    <t>ЛИСЕНКО Ігор Євгенович</t>
  </si>
  <si>
    <t>МИРОШНІЧЕНКО Сергій Андрійович</t>
  </si>
  <si>
    <t>НЮПЕНКО Дарина Дмитрівна</t>
  </si>
  <si>
    <t>ОСТАПЧУК Аліна Олександрівна</t>
  </si>
  <si>
    <t>Середнє значення</t>
  </si>
  <si>
    <t>Всього</t>
  </si>
  <si>
    <t>6</t>
  </si>
  <si>
    <t>ІП-23</t>
  </si>
  <si>
    <t>Історія стародавнього світу</t>
  </si>
  <si>
    <t>Педагогіка</t>
  </si>
  <si>
    <t>Теорія держави і права</t>
  </si>
  <si>
    <t>АЛЕКСІЄНКО Анастасія Сергіївна</t>
  </si>
  <si>
    <t>БАГІЯН Ангеліна Вадимівна</t>
  </si>
  <si>
    <t>КРАМСЬКА Анна Володимирівна</t>
  </si>
  <si>
    <t>ЯКІМОВА Аліна Юріївна</t>
  </si>
  <si>
    <t>4</t>
  </si>
  <si>
    <t>ІС-23м</t>
  </si>
  <si>
    <t>Національні кризи в історії країн</t>
  </si>
  <si>
    <t>Методологія історичних досліджень</t>
  </si>
  <si>
    <t>Сучасна історіографія всесвітньої історії (др. пол. ХХ-ХХІ ст.)</t>
  </si>
  <si>
    <t>Історія освітньо-виховних систем</t>
  </si>
  <si>
    <t>Актуальні проблеми дослідження Голокосту в Україні</t>
  </si>
  <si>
    <t>БАНДУРКО Олександр Олегович</t>
  </si>
  <si>
    <t>1</t>
  </si>
  <si>
    <t>ПР-20-1</t>
  </si>
  <si>
    <t>Господарське процесуальне право (курсова робота)</t>
  </si>
  <si>
    <t>Господарське процесуальне право</t>
  </si>
  <si>
    <t>Сімейне право</t>
  </si>
  <si>
    <t>Фінансове право</t>
  </si>
  <si>
    <t>ЖЕРНОВЕНКОВ Дмитро Олександрович</t>
  </si>
  <si>
    <t>ПР-21</t>
  </si>
  <si>
    <t>Адвокатура</t>
  </si>
  <si>
    <t>Кримінально-процесуальне право</t>
  </si>
  <si>
    <t>Цивільно-процесуальне право</t>
  </si>
  <si>
    <t>ГАВРІЛОВ Іван Сергійович</t>
  </si>
  <si>
    <t>ЗАВГОРОДНЯ Сніжана Олександрівна</t>
  </si>
  <si>
    <t>ЧУДАК Дмітрій Сергійович</t>
  </si>
  <si>
    <t>3</t>
  </si>
  <si>
    <t>ПР-23-1</t>
  </si>
  <si>
    <t>Історія української державності</t>
  </si>
  <si>
    <t>Прикладна інформатика</t>
  </si>
  <si>
    <t>КАРПУК Антоніна Сергіївна</t>
  </si>
  <si>
    <t>ФЕДОРАК Діана Олександрівна</t>
  </si>
  <si>
    <t>ЧЕХА Ілля Михайлович</t>
  </si>
  <si>
    <t>БРИЧКА Анна Вячеславівна</t>
  </si>
  <si>
    <t>ЛАРКІНА Кіра Євгенівна</t>
  </si>
  <si>
    <t>2</t>
  </si>
  <si>
    <t>ПС-22</t>
  </si>
  <si>
    <t>Вікова психологія</t>
  </si>
  <si>
    <t>ЕКП (Експериментальна, клінічна психологія та психодіагностика)</t>
  </si>
  <si>
    <t>Соціальна психологія</t>
  </si>
  <si>
    <t>Психофізіологія і диференційна психологія</t>
  </si>
  <si>
    <t>ГОДЗЬ Валерій Миколайович</t>
  </si>
  <si>
    <t>ЛИН Єлизавета Олександрівна</t>
  </si>
  <si>
    <t>ПОПОВІЧЕНКО Юлія Олександрівна</t>
  </si>
  <si>
    <t>СОЛОНЕЦЬ Олександра Сергіївна</t>
  </si>
  <si>
    <t>ЦАРЮК Юлія Олександрівна</t>
  </si>
  <si>
    <t>5</t>
  </si>
  <si>
    <t>ПС-22мб</t>
  </si>
  <si>
    <t>БАБЮК Ольга Олександрівна</t>
  </si>
  <si>
    <t>ГЛУЩЕНКО Аліна Михайлівна</t>
  </si>
  <si>
    <t>КОВАЛЕНКО Софія Геннадіївна</t>
  </si>
  <si>
    <t>РОМАНОВА Дарія Юріївна</t>
  </si>
  <si>
    <t>ТВЕРДОХЛІБ Катерина Сергіївна</t>
  </si>
  <si>
    <t>ЧАЙКОВСЬКА Софія Романівна</t>
  </si>
  <si>
    <t>ПС-23-1</t>
  </si>
  <si>
    <t>Вступ до психології</t>
  </si>
  <si>
    <t>Основи наукових досліджень по психології</t>
  </si>
  <si>
    <t>ГОЛОВАНОВА Вікторія Миколаївна</t>
  </si>
  <si>
    <t>ГОРЯЧОВА Арина Олександрівна</t>
  </si>
  <si>
    <t>СТЕПАНОВА Софія Сергіївна</t>
  </si>
  <si>
    <t>ГОЛОВЕНКО Валерія Олегівна</t>
  </si>
  <si>
    <t>КОТ Каміла Русланівна</t>
  </si>
  <si>
    <t>ОШЕВСЬКИЙ Владислав Андрійович</t>
  </si>
  <si>
    <t>СЕРГІЙЧУК Катерина Олександрівна</t>
  </si>
  <si>
    <t>ХОМИЧ Ольга Костянтинівна</t>
  </si>
  <si>
    <t>ПС-23ск</t>
  </si>
  <si>
    <t>Історія психології</t>
  </si>
  <si>
    <t>Політологія</t>
  </si>
  <si>
    <t>Управління конфліктами</t>
  </si>
  <si>
    <t>БУТЯЄВА Лія Володимирівна</t>
  </si>
  <si>
    <t>ГОЛОВАТА Євгенія Володимирівна</t>
  </si>
  <si>
    <t>ПУА-22</t>
  </si>
  <si>
    <t>Менеджмент</t>
  </si>
  <si>
    <t>Публічна служба</t>
  </si>
  <si>
    <t>ЗАВАДСЬКИЙ Станіслав Віталійович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</si>
</sst>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F4" sqref="F4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10">
        <f>AVERAGE('ІП-22'!I15,'ІП-23'!I13,'ПР-20-1'!K10,'ПР-21'!I12,'ПР-23'!I14,'ПС-22'!K14,'ПС-22мб'!K15,'ПС-23'!I17,'ПС-23ск'!M11)</f>
        <v>79.443187830687833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9"/>
  <sheetViews>
    <sheetView topLeftCell="A6" workbookViewId="0">
      <selection activeCell="C15" sqref="C15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77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78</v>
      </c>
      <c r="C5" s="15"/>
      <c r="D5" s="11" t="s">
        <v>51</v>
      </c>
      <c r="E5" s="15"/>
      <c r="F5" s="11" t="s">
        <v>79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7" t="s">
        <v>87</v>
      </c>
      <c r="B7" s="8">
        <v>98</v>
      </c>
      <c r="C7" s="8">
        <v>1</v>
      </c>
      <c r="D7" s="8">
        <v>100</v>
      </c>
      <c r="E7" s="8">
        <v>1</v>
      </c>
      <c r="F7" s="8">
        <v>100</v>
      </c>
      <c r="G7" s="8">
        <v>1</v>
      </c>
      <c r="H7" s="8">
        <v>3</v>
      </c>
      <c r="I7" s="9">
        <f t="shared" ref="I7:I13" si="0">95*(B7*C7+D7*E7+F7*G7)/((C7+E7+G7)*100)+H7</f>
        <v>97.36666666666666</v>
      </c>
    </row>
    <row r="8" spans="1:9" ht="15.75">
      <c r="A8" s="7" t="s">
        <v>86</v>
      </c>
      <c r="B8" s="8">
        <v>97</v>
      </c>
      <c r="C8" s="8">
        <v>1</v>
      </c>
      <c r="D8" s="8">
        <v>100</v>
      </c>
      <c r="E8" s="8">
        <v>1</v>
      </c>
      <c r="F8" s="8">
        <v>91</v>
      </c>
      <c r="G8" s="8">
        <v>1</v>
      </c>
      <c r="H8" s="8"/>
      <c r="I8" s="9">
        <f t="shared" si="0"/>
        <v>91.2</v>
      </c>
    </row>
    <row r="9" spans="1:9" ht="15.75">
      <c r="A9" s="7" t="s">
        <v>80</v>
      </c>
      <c r="B9" s="8">
        <v>89</v>
      </c>
      <c r="C9" s="8">
        <v>1</v>
      </c>
      <c r="D9" s="8">
        <v>100</v>
      </c>
      <c r="E9" s="8">
        <v>1</v>
      </c>
      <c r="F9" s="8">
        <v>94</v>
      </c>
      <c r="G9" s="8">
        <v>1</v>
      </c>
      <c r="H9" s="8">
        <v>1</v>
      </c>
      <c r="I9" s="9">
        <f t="shared" si="0"/>
        <v>90.61666666666666</v>
      </c>
    </row>
    <row r="10" spans="1:9" ht="15.75">
      <c r="A10" s="3" t="s">
        <v>83</v>
      </c>
      <c r="B10" s="4">
        <v>82</v>
      </c>
      <c r="C10" s="4">
        <v>1</v>
      </c>
      <c r="D10" s="4">
        <v>100</v>
      </c>
      <c r="E10" s="4">
        <v>1</v>
      </c>
      <c r="F10" s="4">
        <v>94</v>
      </c>
      <c r="G10" s="4">
        <v>1</v>
      </c>
      <c r="H10" s="4"/>
      <c r="I10" s="5">
        <f t="shared" si="0"/>
        <v>87.4</v>
      </c>
    </row>
    <row r="11" spans="1:9" ht="15.75">
      <c r="A11" s="3" t="s">
        <v>81</v>
      </c>
      <c r="B11" s="4">
        <v>100</v>
      </c>
      <c r="C11" s="4">
        <v>1</v>
      </c>
      <c r="D11" s="4">
        <v>72</v>
      </c>
      <c r="E11" s="4">
        <v>1</v>
      </c>
      <c r="F11" s="4">
        <v>100</v>
      </c>
      <c r="G11" s="4">
        <v>1</v>
      </c>
      <c r="H11" s="4"/>
      <c r="I11" s="5">
        <f t="shared" si="0"/>
        <v>86.13333333333334</v>
      </c>
    </row>
    <row r="12" spans="1:9" ht="15.75">
      <c r="A12" s="3" t="s">
        <v>85</v>
      </c>
      <c r="B12" s="4">
        <v>84</v>
      </c>
      <c r="C12" s="4">
        <v>1</v>
      </c>
      <c r="D12" s="4">
        <v>98</v>
      </c>
      <c r="E12" s="4">
        <v>1</v>
      </c>
      <c r="F12" s="4">
        <v>66</v>
      </c>
      <c r="G12" s="4">
        <v>1</v>
      </c>
      <c r="H12" s="4"/>
      <c r="I12" s="5">
        <f t="shared" si="0"/>
        <v>78.533333333333331</v>
      </c>
    </row>
    <row r="13" spans="1:9" ht="15.75">
      <c r="A13" s="3" t="s">
        <v>82</v>
      </c>
      <c r="B13" s="4">
        <v>72</v>
      </c>
      <c r="C13" s="4">
        <v>1</v>
      </c>
      <c r="D13" s="4">
        <v>66</v>
      </c>
      <c r="E13" s="4">
        <v>1</v>
      </c>
      <c r="F13" s="4">
        <v>79</v>
      </c>
      <c r="G13" s="4">
        <v>1</v>
      </c>
      <c r="H13" s="4"/>
      <c r="I13" s="5">
        <f t="shared" si="0"/>
        <v>68.716666666666669</v>
      </c>
    </row>
    <row r="14" spans="1:9" ht="15.75">
      <c r="A14" s="3" t="s">
        <v>84</v>
      </c>
      <c r="B14" s="4"/>
      <c r="C14" s="4"/>
      <c r="D14" s="4"/>
      <c r="E14" s="4"/>
      <c r="F14" s="4"/>
      <c r="G14" s="4"/>
      <c r="H14" s="4"/>
      <c r="I14" s="5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 ht="15.75">
      <c r="A17" s="6" t="s">
        <v>16</v>
      </c>
      <c r="B17" s="4"/>
      <c r="C17" s="4"/>
      <c r="D17" s="4"/>
      <c r="E17" s="4"/>
      <c r="F17" s="4"/>
      <c r="G17" s="4"/>
      <c r="H17" s="4"/>
      <c r="I17" s="5">
        <f>AVERAGE(I7:I14)</f>
        <v>85.709523809523816</v>
      </c>
    </row>
    <row r="18" spans="1:9" ht="15.75">
      <c r="A18" s="3"/>
      <c r="B18" s="4"/>
      <c r="C18" s="4"/>
      <c r="D18" s="4"/>
      <c r="E18" s="4"/>
      <c r="F18" s="4"/>
      <c r="G18" s="4"/>
      <c r="H18" s="4"/>
      <c r="I18" s="4"/>
    </row>
    <row r="19" spans="1:9" ht="15.75">
      <c r="A19" s="3" t="s">
        <v>17</v>
      </c>
      <c r="B19" s="4">
        <v>8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14">
    <sortCondition descending="1" ref="I7:I14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3"/>
  <sheetViews>
    <sheetView workbookViewId="0">
      <selection activeCell="D11" sqref="D11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60</v>
      </c>
      <c r="C5" s="15"/>
      <c r="D5" s="11" t="s">
        <v>61</v>
      </c>
      <c r="E5" s="15"/>
      <c r="F5" s="11" t="s">
        <v>89</v>
      </c>
      <c r="G5" s="15"/>
      <c r="H5" s="11" t="s">
        <v>90</v>
      </c>
      <c r="I5" s="15"/>
      <c r="J5" s="11" t="s">
        <v>91</v>
      </c>
      <c r="K5" s="15"/>
      <c r="L5" s="11" t="s">
        <v>6</v>
      </c>
      <c r="M5" s="11" t="s">
        <v>7</v>
      </c>
    </row>
    <row r="6" spans="1:13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" t="s">
        <v>8</v>
      </c>
      <c r="K6" s="1" t="s">
        <v>9</v>
      </c>
      <c r="L6" s="12"/>
      <c r="M6" s="12"/>
    </row>
    <row r="7" spans="1:13" ht="15.75">
      <c r="A7" s="7" t="s">
        <v>92</v>
      </c>
      <c r="B7" s="8">
        <v>83</v>
      </c>
      <c r="C7" s="8">
        <v>1</v>
      </c>
      <c r="D7" s="8">
        <v>87</v>
      </c>
      <c r="E7" s="8">
        <v>1</v>
      </c>
      <c r="F7" s="8">
        <v>93</v>
      </c>
      <c r="G7" s="8">
        <v>1</v>
      </c>
      <c r="H7" s="8">
        <v>93</v>
      </c>
      <c r="I7" s="8">
        <v>1</v>
      </c>
      <c r="J7" s="8">
        <v>89</v>
      </c>
      <c r="K7" s="8">
        <v>1</v>
      </c>
      <c r="L7" s="8"/>
      <c r="M7" s="9">
        <f>95*(B7*C7+D7*E7+F7*G7+H7*I7+J7*K7)/((C7+E7+G7+I7+K7)*100)+L7</f>
        <v>84.55</v>
      </c>
    </row>
    <row r="8" spans="1:13" ht="15.75">
      <c r="A8" s="3" t="s">
        <v>93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84.55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17</v>
      </c>
      <c r="B13" s="4" t="s">
        <v>58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2"/>
  <sheetViews>
    <sheetView workbookViewId="0">
      <selection activeCell="I10" sqref="I10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94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95</v>
      </c>
      <c r="C5" s="15"/>
      <c r="D5" s="11" t="s">
        <v>90</v>
      </c>
      <c r="E5" s="15"/>
      <c r="F5" s="11" t="s">
        <v>96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97</v>
      </c>
      <c r="B7" s="4"/>
      <c r="C7" s="4"/>
      <c r="D7" s="4"/>
      <c r="E7" s="4"/>
      <c r="F7" s="4"/>
      <c r="G7" s="4"/>
      <c r="H7" s="4"/>
      <c r="I7" s="5"/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16</v>
      </c>
      <c r="B10" s="4"/>
      <c r="C10" s="4"/>
      <c r="D10" s="4"/>
      <c r="E10" s="4"/>
      <c r="F10" s="4"/>
      <c r="G10" s="4"/>
      <c r="H10" s="4"/>
      <c r="I10" s="5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17</v>
      </c>
      <c r="B12" s="4" t="s">
        <v>35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7"/>
  <sheetViews>
    <sheetView tabSelected="1" topLeftCell="A5" workbookViewId="0">
      <selection activeCell="C11" sqref="C11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7" t="s">
        <v>11</v>
      </c>
      <c r="B7" s="8">
        <v>98</v>
      </c>
      <c r="C7" s="8">
        <v>1</v>
      </c>
      <c r="D7" s="8">
        <v>100</v>
      </c>
      <c r="E7" s="8">
        <v>1</v>
      </c>
      <c r="F7" s="8">
        <v>100</v>
      </c>
      <c r="G7" s="8">
        <v>1</v>
      </c>
      <c r="H7" s="8">
        <v>2</v>
      </c>
      <c r="I7" s="9">
        <f>95*(B7*C7+D7*E7+F7*G7)/((C7+E7+G7)*100)+H7</f>
        <v>96.36666666666666</v>
      </c>
    </row>
    <row r="8" spans="1:9" ht="15.75">
      <c r="A8" s="7" t="s">
        <v>14</v>
      </c>
      <c r="B8" s="8">
        <v>93</v>
      </c>
      <c r="C8" s="8">
        <v>1</v>
      </c>
      <c r="D8" s="8">
        <v>100</v>
      </c>
      <c r="E8" s="8">
        <v>1</v>
      </c>
      <c r="F8" s="8">
        <v>100</v>
      </c>
      <c r="G8" s="8">
        <v>1</v>
      </c>
      <c r="H8" s="8"/>
      <c r="I8" s="9">
        <f>95*(B8*C8+D8*E8+F8*G8)/((C8+E8+G8)*100)+H8</f>
        <v>92.783333333333331</v>
      </c>
    </row>
    <row r="9" spans="1:9" ht="15.75">
      <c r="A9" s="3" t="s">
        <v>10</v>
      </c>
      <c r="B9" s="4"/>
      <c r="C9" s="4"/>
      <c r="D9" s="4"/>
      <c r="E9" s="4"/>
      <c r="F9" s="4"/>
      <c r="G9" s="4"/>
      <c r="H9" s="4"/>
      <c r="I9" s="5"/>
    </row>
    <row r="10" spans="1:9" ht="15.75">
      <c r="A10" s="3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75">
      <c r="A11" s="3" t="s">
        <v>13</v>
      </c>
      <c r="B11" s="4"/>
      <c r="C11" s="4"/>
      <c r="D11" s="4"/>
      <c r="E11" s="4"/>
      <c r="F11" s="4"/>
      <c r="G11" s="4"/>
      <c r="H11" s="4"/>
      <c r="I11" s="5"/>
    </row>
    <row r="12" spans="1:9" ht="15.75">
      <c r="A12" s="3" t="s">
        <v>15</v>
      </c>
      <c r="B12" s="4"/>
      <c r="C12" s="4"/>
      <c r="D12" s="4"/>
      <c r="E12" s="4"/>
      <c r="F12" s="4"/>
      <c r="G12" s="4"/>
      <c r="H12" s="4"/>
      <c r="I12" s="5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16</v>
      </c>
      <c r="B15" s="4"/>
      <c r="C15" s="4"/>
      <c r="D15" s="4"/>
      <c r="E15" s="4"/>
      <c r="F15" s="4"/>
      <c r="G15" s="4"/>
      <c r="H15" s="4"/>
      <c r="I15" s="5">
        <f>AVERAGE(I7:I12)</f>
        <v>94.574999999999989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17</v>
      </c>
      <c r="B17" s="4" t="s">
        <v>18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5"/>
  <sheetViews>
    <sheetView topLeftCell="A5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20</v>
      </c>
      <c r="C5" s="15"/>
      <c r="D5" s="11" t="s">
        <v>21</v>
      </c>
      <c r="E5" s="15"/>
      <c r="F5" s="11" t="s">
        <v>22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7" t="s">
        <v>24</v>
      </c>
      <c r="B7" s="8">
        <v>88</v>
      </c>
      <c r="C7" s="8">
        <v>1</v>
      </c>
      <c r="D7" s="8">
        <v>100</v>
      </c>
      <c r="E7" s="8">
        <v>1</v>
      </c>
      <c r="F7" s="8">
        <v>83</v>
      </c>
      <c r="G7" s="8">
        <v>1</v>
      </c>
      <c r="H7" s="8"/>
      <c r="I7" s="9">
        <f>95*(B7*C7+D7*E7+F7*G7)/((C7+E7+G7)*100)+H7</f>
        <v>85.816666666666663</v>
      </c>
    </row>
    <row r="8" spans="1:9" ht="15.75">
      <c r="A8" s="3" t="s">
        <v>23</v>
      </c>
      <c r="B8" s="4">
        <v>81</v>
      </c>
      <c r="C8" s="4">
        <v>1</v>
      </c>
      <c r="D8" s="4">
        <v>100</v>
      </c>
      <c r="E8" s="4">
        <v>1</v>
      </c>
      <c r="F8" s="4">
        <v>80</v>
      </c>
      <c r="G8" s="4">
        <v>1</v>
      </c>
      <c r="H8" s="4">
        <v>2</v>
      </c>
      <c r="I8" s="5">
        <f>95*(B8*C8+D8*E8+F8*G8)/((C8+E8+G8)*100)+H8</f>
        <v>84.65</v>
      </c>
    </row>
    <row r="9" spans="1:9" ht="15.75">
      <c r="A9" s="3" t="s">
        <v>25</v>
      </c>
      <c r="B9" s="4"/>
      <c r="C9" s="4"/>
      <c r="D9" s="4"/>
      <c r="E9" s="4"/>
      <c r="F9" s="4"/>
      <c r="G9" s="4"/>
      <c r="H9" s="4"/>
      <c r="I9" s="5"/>
    </row>
    <row r="10" spans="1:9" ht="15.75">
      <c r="A10" s="3" t="s">
        <v>26</v>
      </c>
      <c r="B10" s="4"/>
      <c r="C10" s="4"/>
      <c r="D10" s="4"/>
      <c r="E10" s="4"/>
      <c r="F10" s="4"/>
      <c r="G10" s="4"/>
      <c r="H10" s="4"/>
      <c r="I10" s="5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16</v>
      </c>
      <c r="B13" s="4"/>
      <c r="C13" s="4"/>
      <c r="D13" s="4"/>
      <c r="E13" s="4"/>
      <c r="F13" s="4"/>
      <c r="G13" s="4"/>
      <c r="H13" s="4"/>
      <c r="I13" s="5">
        <f>AVERAGE(I7:I10)</f>
        <v>85.233333333333334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17</v>
      </c>
      <c r="B15" s="4" t="s">
        <v>27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workbookViewId="0">
      <selection activeCell="M10" sqref="M10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29</v>
      </c>
      <c r="C5" s="15"/>
      <c r="D5" s="11" t="s">
        <v>30</v>
      </c>
      <c r="E5" s="15"/>
      <c r="F5" s="11" t="s">
        <v>31</v>
      </c>
      <c r="G5" s="15"/>
      <c r="H5" s="11" t="s">
        <v>32</v>
      </c>
      <c r="I5" s="15"/>
      <c r="J5" s="11" t="s">
        <v>33</v>
      </c>
      <c r="K5" s="15"/>
      <c r="L5" s="11" t="s">
        <v>6</v>
      </c>
      <c r="M5" s="11" t="s">
        <v>7</v>
      </c>
    </row>
    <row r="6" spans="1:13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" t="s">
        <v>8</v>
      </c>
      <c r="K6" s="1" t="s">
        <v>9</v>
      </c>
      <c r="L6" s="12"/>
      <c r="M6" s="12"/>
    </row>
    <row r="7" spans="1:13" ht="15.7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17</v>
      </c>
      <c r="B12" s="4" t="s">
        <v>35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>
      <selection activeCell="B8" sqref="B8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37</v>
      </c>
      <c r="C5" s="15"/>
      <c r="D5" s="11" t="s">
        <v>38</v>
      </c>
      <c r="E5" s="15"/>
      <c r="F5" s="11" t="s">
        <v>39</v>
      </c>
      <c r="G5" s="15"/>
      <c r="H5" s="11" t="s">
        <v>40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3" t="s">
        <v>41</v>
      </c>
      <c r="B7" s="4">
        <v>70</v>
      </c>
      <c r="C7" s="4">
        <v>1</v>
      </c>
      <c r="D7" s="4">
        <v>70</v>
      </c>
      <c r="E7" s="4">
        <v>1</v>
      </c>
      <c r="F7" s="4">
        <v>80</v>
      </c>
      <c r="G7" s="4">
        <v>1</v>
      </c>
      <c r="H7" s="4">
        <v>60</v>
      </c>
      <c r="I7" s="4">
        <v>1</v>
      </c>
      <c r="J7" s="4"/>
      <c r="K7" s="5">
        <f>95*(B7*C7+D7*E7+F7*G7+H7*I7)/((C7+E7+G7+I7)*100)+J7</f>
        <v>66.5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66.5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17</v>
      </c>
      <c r="B12" s="4" t="s">
        <v>35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topLeftCell="A5" workbookViewId="0">
      <selection activeCell="D10" sqref="D10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42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43</v>
      </c>
      <c r="C5" s="15"/>
      <c r="D5" s="11" t="s">
        <v>44</v>
      </c>
      <c r="E5" s="15"/>
      <c r="F5" s="11" t="s">
        <v>45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7" t="s">
        <v>48</v>
      </c>
      <c r="B7" s="8">
        <v>76</v>
      </c>
      <c r="C7" s="8">
        <v>1</v>
      </c>
      <c r="D7" s="8">
        <v>86</v>
      </c>
      <c r="E7" s="8">
        <v>1</v>
      </c>
      <c r="F7" s="8">
        <v>86</v>
      </c>
      <c r="G7" s="8">
        <v>1</v>
      </c>
      <c r="H7" s="8"/>
      <c r="I7" s="9">
        <f>95*(B7*C7+D7*E7+F7*G7)/((C7+E7+G7)*100)+H7</f>
        <v>78.533333333333331</v>
      </c>
    </row>
    <row r="8" spans="1:9" ht="15.75">
      <c r="A8" s="3" t="s">
        <v>46</v>
      </c>
      <c r="B8" s="4"/>
      <c r="C8" s="4"/>
      <c r="D8" s="4"/>
      <c r="E8" s="4"/>
      <c r="F8" s="4"/>
      <c r="G8" s="4"/>
      <c r="H8" s="4"/>
      <c r="I8" s="5"/>
    </row>
    <row r="9" spans="1:9" ht="15.75">
      <c r="A9" s="3" t="s">
        <v>47</v>
      </c>
      <c r="B9" s="4"/>
      <c r="C9" s="4"/>
      <c r="D9" s="4"/>
      <c r="E9" s="4"/>
      <c r="F9" s="4"/>
      <c r="G9" s="4"/>
      <c r="H9" s="4"/>
      <c r="I9" s="5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16</v>
      </c>
      <c r="B12" s="4"/>
      <c r="C12" s="4"/>
      <c r="D12" s="4"/>
      <c r="E12" s="4"/>
      <c r="F12" s="4"/>
      <c r="G12" s="4"/>
      <c r="H12" s="4"/>
      <c r="I12" s="5">
        <f>AVERAGE(I7:I9)</f>
        <v>78.533333333333331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17</v>
      </c>
      <c r="B14" s="4" t="s">
        <v>49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6"/>
  <sheetViews>
    <sheetView topLeftCell="A3" workbookViewId="0">
      <selection activeCell="I10" sqref="I10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50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51</v>
      </c>
      <c r="C5" s="15"/>
      <c r="D5" s="11" t="s">
        <v>52</v>
      </c>
      <c r="E5" s="15"/>
      <c r="F5" s="11" t="s">
        <v>22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7" t="s">
        <v>54</v>
      </c>
      <c r="B7" s="8">
        <v>82</v>
      </c>
      <c r="C7" s="8">
        <v>1</v>
      </c>
      <c r="D7" s="8">
        <v>92</v>
      </c>
      <c r="E7" s="8">
        <v>1</v>
      </c>
      <c r="F7" s="8">
        <v>83</v>
      </c>
      <c r="G7" s="8">
        <v>1</v>
      </c>
      <c r="H7" s="8">
        <v>1</v>
      </c>
      <c r="I7" s="9">
        <f>95*(B7*C7+D7*E7+F7*G7)/((C7+E7+G7)*100)+H7</f>
        <v>82.38333333333334</v>
      </c>
    </row>
    <row r="8" spans="1:9" ht="15.75">
      <c r="A8" s="7" t="s">
        <v>56</v>
      </c>
      <c r="B8" s="8">
        <v>87</v>
      </c>
      <c r="C8" s="8">
        <v>1</v>
      </c>
      <c r="D8" s="8">
        <v>88</v>
      </c>
      <c r="E8" s="8">
        <v>1</v>
      </c>
      <c r="F8" s="8">
        <v>80</v>
      </c>
      <c r="G8" s="8">
        <v>1</v>
      </c>
      <c r="H8" s="8"/>
      <c r="I8" s="9">
        <f>95*(B8*C8+D8*E8+F8*G8)/((C8+E8+G8)*100)+H8</f>
        <v>80.75</v>
      </c>
    </row>
    <row r="9" spans="1:9" ht="15.75">
      <c r="A9" s="3" t="s">
        <v>53</v>
      </c>
      <c r="B9" s="4">
        <v>76</v>
      </c>
      <c r="C9" s="4">
        <v>1</v>
      </c>
      <c r="D9" s="4">
        <v>77</v>
      </c>
      <c r="E9" s="4">
        <v>1</v>
      </c>
      <c r="F9" s="4">
        <v>76</v>
      </c>
      <c r="G9" s="4">
        <v>1</v>
      </c>
      <c r="H9" s="4"/>
      <c r="I9" s="5">
        <f>95*(B9*C9+D9*E9+F9*G9)/((C9+E9+G9)*100)+H9</f>
        <v>72.516666666666666</v>
      </c>
    </row>
    <row r="10" spans="1:9" ht="15.75">
      <c r="A10" s="3" t="s">
        <v>55</v>
      </c>
      <c r="B10" s="4">
        <v>62</v>
      </c>
      <c r="C10" s="4">
        <v>1</v>
      </c>
      <c r="D10" s="4">
        <v>80</v>
      </c>
      <c r="E10" s="4">
        <v>1</v>
      </c>
      <c r="F10" s="4">
        <v>71</v>
      </c>
      <c r="G10" s="4">
        <v>1</v>
      </c>
      <c r="H10" s="4"/>
      <c r="I10" s="5">
        <f>95*(B10*C10+D10*E10+F10*G10)/((C10+E10+G10)*100)+H10</f>
        <v>67.45</v>
      </c>
    </row>
    <row r="11" spans="1:9" ht="15.75">
      <c r="A11" s="3" t="s">
        <v>57</v>
      </c>
      <c r="B11" s="4"/>
      <c r="C11" s="4"/>
      <c r="D11" s="4"/>
      <c r="E11" s="4"/>
      <c r="F11" s="4"/>
      <c r="G11" s="4"/>
      <c r="H11" s="4"/>
      <c r="I11" s="5"/>
    </row>
    <row r="12" spans="1:9" ht="15.75">
      <c r="A12" s="3"/>
      <c r="B12" s="4"/>
      <c r="C12" s="4"/>
      <c r="D12" s="4"/>
      <c r="E12" s="4"/>
      <c r="F12" s="4"/>
      <c r="G12" s="4"/>
      <c r="H12" s="4"/>
      <c r="I12" s="5"/>
    </row>
    <row r="13" spans="1:9" ht="15.75">
      <c r="A13" s="3"/>
      <c r="B13" s="4"/>
      <c r="C13" s="4"/>
      <c r="D13" s="4"/>
      <c r="E13" s="4"/>
      <c r="F13" s="4"/>
      <c r="G13" s="4"/>
      <c r="H13" s="4"/>
      <c r="I13" s="5"/>
    </row>
    <row r="14" spans="1:9" ht="15.75">
      <c r="A14" s="6" t="s">
        <v>16</v>
      </c>
      <c r="B14" s="4"/>
      <c r="C14" s="4"/>
      <c r="D14" s="4"/>
      <c r="E14" s="4"/>
      <c r="F14" s="4"/>
      <c r="G14" s="4"/>
      <c r="H14" s="4"/>
      <c r="I14" s="5">
        <f>AVERAGE(I7:I9)</f>
        <v>78.55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17</v>
      </c>
      <c r="B16" s="4">
        <v>5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6"/>
  <sheetViews>
    <sheetView topLeftCell="A4" workbookViewId="0">
      <selection activeCell="J15" sqref="J15"/>
    </sheetView>
  </sheetViews>
  <sheetFormatPr defaultRowHeight="15"/>
  <cols>
    <col min="1" max="1" width="43.42578125" customWidth="1"/>
    <col min="11" max="11" width="15" customWidth="1"/>
  </cols>
  <sheetData>
    <row r="2" spans="1:11">
      <c r="A2" s="13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60</v>
      </c>
      <c r="C5" s="15"/>
      <c r="D5" s="11" t="s">
        <v>61</v>
      </c>
      <c r="E5" s="15"/>
      <c r="F5" s="11" t="s">
        <v>62</v>
      </c>
      <c r="G5" s="15"/>
      <c r="H5" s="11" t="s">
        <v>63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7" t="s">
        <v>67</v>
      </c>
      <c r="B7" s="8">
        <v>63</v>
      </c>
      <c r="C7" s="8">
        <v>1</v>
      </c>
      <c r="D7" s="8">
        <v>62</v>
      </c>
      <c r="E7" s="8">
        <v>1</v>
      </c>
      <c r="F7" s="8">
        <v>93</v>
      </c>
      <c r="G7" s="8">
        <v>1</v>
      </c>
      <c r="H7" s="8">
        <v>91</v>
      </c>
      <c r="I7" s="8">
        <v>1</v>
      </c>
      <c r="J7" s="8"/>
      <c r="K7" s="9">
        <f>95*(B7*C7+D7*E7+F7*G7+H7*I7)/((C7+E7+G7+I7)*100)+J7</f>
        <v>73.387500000000003</v>
      </c>
    </row>
    <row r="8" spans="1:11" ht="15.75">
      <c r="A8" s="7" t="s">
        <v>64</v>
      </c>
      <c r="B8" s="8">
        <v>60</v>
      </c>
      <c r="C8" s="8">
        <v>1</v>
      </c>
      <c r="D8" s="8">
        <v>61</v>
      </c>
      <c r="E8" s="8">
        <v>1</v>
      </c>
      <c r="F8" s="8">
        <v>60</v>
      </c>
      <c r="G8" s="8">
        <v>1</v>
      </c>
      <c r="H8" s="8">
        <v>60</v>
      </c>
      <c r="I8" s="8">
        <v>1</v>
      </c>
      <c r="J8" s="8"/>
      <c r="K8" s="9">
        <f>95*(B8*C8+D8*E8+F8*G8+H8*I8)/((C8+E8+G8+I8)*100)+J8</f>
        <v>57.237499999999997</v>
      </c>
    </row>
    <row r="9" spans="1:11" ht="15.75">
      <c r="A9" s="3" t="s">
        <v>65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75">
      <c r="A10" s="3" t="s">
        <v>66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75">
      <c r="A11" s="3" t="s">
        <v>68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16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65.3125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17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11">
    <sortCondition descending="1" ref="K7:K11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7"/>
  <sheetViews>
    <sheetView topLeftCell="A5" workbookViewId="0">
      <selection activeCell="I12" sqref="I12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60</v>
      </c>
      <c r="C5" s="15"/>
      <c r="D5" s="11" t="s">
        <v>61</v>
      </c>
      <c r="E5" s="15"/>
      <c r="F5" s="11" t="s">
        <v>63</v>
      </c>
      <c r="G5" s="15"/>
      <c r="H5" s="11" t="s">
        <v>62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7" t="s">
        <v>73</v>
      </c>
      <c r="B7" s="8">
        <v>85</v>
      </c>
      <c r="C7" s="8">
        <v>1</v>
      </c>
      <c r="D7" s="8">
        <v>87</v>
      </c>
      <c r="E7" s="8">
        <v>1</v>
      </c>
      <c r="F7" s="8">
        <v>69</v>
      </c>
      <c r="G7" s="8">
        <v>1</v>
      </c>
      <c r="H7" s="8">
        <v>87</v>
      </c>
      <c r="I7" s="8">
        <v>1</v>
      </c>
      <c r="J7" s="8">
        <v>1</v>
      </c>
      <c r="K7" s="9">
        <f>95*(B7*C7+D7*E7+F7*G7+H7*I7)/((C7+E7+G7+I7)*100)+J7</f>
        <v>78.900000000000006</v>
      </c>
    </row>
    <row r="8" spans="1:11" ht="15.75">
      <c r="A8" s="7" t="s">
        <v>74</v>
      </c>
      <c r="B8" s="8">
        <v>78</v>
      </c>
      <c r="C8" s="8">
        <v>1</v>
      </c>
      <c r="D8" s="8">
        <v>78</v>
      </c>
      <c r="E8" s="8">
        <v>1</v>
      </c>
      <c r="F8" s="8">
        <v>75</v>
      </c>
      <c r="G8" s="8">
        <v>1</v>
      </c>
      <c r="H8" s="8">
        <v>77</v>
      </c>
      <c r="I8" s="8">
        <v>1</v>
      </c>
      <c r="J8" s="8"/>
      <c r="K8" s="9">
        <f>95*(B8*C8+D8*E8+F8*G8+H8*I8)/((C8+E8+G8+I8)*100)+J8</f>
        <v>73.150000000000006</v>
      </c>
    </row>
    <row r="9" spans="1:11" ht="15.75">
      <c r="A9" s="3" t="s">
        <v>71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75">
      <c r="A10" s="3" t="s">
        <v>72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75">
      <c r="A11" s="3" t="s">
        <v>75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75">
      <c r="A12" s="3" t="s">
        <v>76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6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5">
        <f>AVERAGE(K7:K12)</f>
        <v>76.025000000000006</v>
      </c>
    </row>
    <row r="16" spans="1:11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75">
      <c r="A17" s="3" t="s">
        <v>17</v>
      </c>
      <c r="B17" s="4" t="s">
        <v>18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sortState xmlns:xlrd2="http://schemas.microsoft.com/office/spreadsheetml/2017/richdata2" ref="A7:K12">
    <sortCondition descending="1" ref="K7:K12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Середній бал</vt:lpstr>
      <vt:lpstr>ІП-22</vt:lpstr>
      <vt:lpstr>ІП-23</vt:lpstr>
      <vt:lpstr>ІС-23м</vt:lpstr>
      <vt:lpstr>ПР-20-1</vt:lpstr>
      <vt:lpstr>ПР-21</vt:lpstr>
      <vt:lpstr>ПР-23</vt:lpstr>
      <vt:lpstr>ПС-22</vt:lpstr>
      <vt:lpstr>ПС-22мб</vt:lpstr>
      <vt:lpstr>ПС-23</vt:lpstr>
      <vt:lpstr>ПС-23ск</vt:lpstr>
      <vt:lpstr>ПУА-22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2024-02-01T14:48:01Z</dcterms:created>
  <dcterms:modified xsi:type="dcterms:W3CDTF">2024-02-02T09:57:24Z</dcterms:modified>
</cp:coreProperties>
</file>