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oogle Drive\2022-2023\стипендіальна комісія\літня сесія\"/>
    </mc:Choice>
  </mc:AlternateContent>
  <bookViews>
    <workbookView xWindow="0" yWindow="0" windowWidth="20490" windowHeight="7320" tabRatio="745" firstSheet="23" activeTab="28"/>
  </bookViews>
  <sheets>
    <sheet name="Середній бал" sheetId="1" r:id="rId1"/>
    <sheet name="АВ-20" sheetId="2" r:id="rId2"/>
    <sheet name="АВ-21" sheetId="3" r:id="rId3"/>
    <sheet name="АВ-21ск" sheetId="4" r:id="rId4"/>
    <sheet name="АВ-22" sheetId="5" r:id="rId5"/>
    <sheet name="АВ-22м" sheetId="6" r:id="rId6"/>
    <sheet name="АВ-22мб" sheetId="7" r:id="rId7"/>
    <sheet name="АВ-22ск" sheetId="8" r:id="rId8"/>
    <sheet name="ГР-22" sheetId="9" r:id="rId9"/>
    <sheet name="ЕПА-20" sheetId="10" r:id="rId10"/>
    <sheet name="ЕПА-21" sheetId="11" r:id="rId11"/>
    <sheet name="ЕПА-21ск" sheetId="12" r:id="rId12"/>
    <sheet name="ЕПА-22" sheetId="13" r:id="rId13"/>
    <sheet name="ЕПА-22м" sheetId="14" r:id="rId14"/>
    <sheet name="ЕПА-22мб" sheetId="15" r:id="rId15"/>
    <sheet name="ЕПА-22ск" sheetId="16" r:id="rId16"/>
    <sheet name="МО-20" sheetId="17" r:id="rId17"/>
    <sheet name="МО-21" sheetId="18" r:id="rId18"/>
    <sheet name="МО-21ск" sheetId="19" r:id="rId19"/>
    <sheet name="МО-22" sheetId="20" r:id="rId20"/>
    <sheet name="МО-22м" sheetId="21" r:id="rId21"/>
    <sheet name="МО-22ск" sheetId="22" r:id="rId22"/>
    <sheet name="МЧМ-20" sheetId="23" r:id="rId23"/>
    <sheet name="МЧМ-21" sheetId="24" r:id="rId24"/>
    <sheet name="МЧМ-21ск" sheetId="25" r:id="rId25"/>
    <sheet name="МЧМ-22" sheetId="26" r:id="rId26"/>
    <sheet name="МЧМ-22м" sheetId="27" r:id="rId27"/>
    <sheet name="МЧМ-22ск" sheetId="28" r:id="rId28"/>
    <sheet name="ХТ-20" sheetId="29" r:id="rId29"/>
    <sheet name="ХТ-21" sheetId="30" r:id="rId30"/>
    <sheet name="ХТ-21ск" sheetId="31" r:id="rId31"/>
    <sheet name="ХТ-22" sheetId="32" r:id="rId32"/>
    <sheet name="ХТ-22м" sheetId="33" r:id="rId33"/>
    <sheet name="ХТ-22ск" sheetId="34" r:id="rId34"/>
  </sheets>
  <calcPr calcId="162913"/>
</workbook>
</file>

<file path=xl/calcChain.xml><?xml version="1.0" encoding="utf-8"?>
<calcChain xmlns="http://schemas.openxmlformats.org/spreadsheetml/2006/main">
  <c r="I12" i="5" l="1"/>
  <c r="W25" i="25" l="1"/>
  <c r="S13" i="27"/>
  <c r="S10" i="27"/>
  <c r="S8" i="27"/>
  <c r="S14" i="27"/>
  <c r="S11" i="27"/>
  <c r="S9" i="27"/>
  <c r="S15" i="27"/>
  <c r="S7" i="27"/>
  <c r="S18" i="27" s="1"/>
  <c r="S12" i="27"/>
  <c r="W20" i="25"/>
  <c r="W19" i="25"/>
  <c r="W22" i="25"/>
  <c r="W16" i="25"/>
  <c r="W10" i="25"/>
  <c r="W18" i="25"/>
  <c r="W14" i="25"/>
  <c r="W13" i="25"/>
  <c r="W17" i="25"/>
  <c r="W21" i="25"/>
  <c r="W9" i="25"/>
  <c r="W7" i="25"/>
  <c r="W8" i="25"/>
  <c r="W12" i="25"/>
  <c r="W11" i="25"/>
  <c r="W15" i="25"/>
  <c r="C15" i="34" l="1"/>
  <c r="K9" i="34"/>
  <c r="K8" i="34"/>
  <c r="K7" i="34"/>
  <c r="C15" i="33"/>
  <c r="K10" i="33"/>
  <c r="K8" i="33"/>
  <c r="K9" i="33"/>
  <c r="K7" i="33"/>
  <c r="C17" i="32"/>
  <c r="I7" i="32"/>
  <c r="I9" i="32"/>
  <c r="I8" i="32"/>
  <c r="I10" i="32"/>
  <c r="C19" i="31"/>
  <c r="S9" i="31"/>
  <c r="S7" i="31"/>
  <c r="S8" i="31"/>
  <c r="S17" i="31"/>
  <c r="C17" i="30"/>
  <c r="K7" i="30"/>
  <c r="K8" i="30"/>
  <c r="K9" i="30"/>
  <c r="C16" i="29"/>
  <c r="S10" i="29"/>
  <c r="S7" i="29"/>
  <c r="S9" i="29"/>
  <c r="S8" i="29"/>
  <c r="C18" i="28"/>
  <c r="K10" i="28"/>
  <c r="K7" i="28"/>
  <c r="K9" i="28"/>
  <c r="K8" i="28"/>
  <c r="K11" i="28"/>
  <c r="C20" i="27"/>
  <c r="C17" i="26"/>
  <c r="I9" i="26"/>
  <c r="I8" i="26"/>
  <c r="I15" i="26" s="1"/>
  <c r="I7" i="26"/>
  <c r="C27" i="25"/>
  <c r="C16" i="24"/>
  <c r="K7" i="24"/>
  <c r="K8" i="24"/>
  <c r="C13" i="23"/>
  <c r="O11" i="23"/>
  <c r="O7" i="23"/>
  <c r="O8" i="23"/>
  <c r="C16" i="22"/>
  <c r="I9" i="22"/>
  <c r="I10" i="22"/>
  <c r="I7" i="22"/>
  <c r="I8" i="22"/>
  <c r="C21" i="21"/>
  <c r="K9" i="21"/>
  <c r="K14" i="21"/>
  <c r="K8" i="21"/>
  <c r="K15" i="21"/>
  <c r="K13" i="21"/>
  <c r="K7" i="21"/>
  <c r="K12" i="21"/>
  <c r="K10" i="21"/>
  <c r="K19" i="21" s="1"/>
  <c r="K11" i="21"/>
  <c r="C18" i="20"/>
  <c r="I11" i="20"/>
  <c r="I12" i="20"/>
  <c r="I13" i="20"/>
  <c r="I9" i="20"/>
  <c r="I10" i="20"/>
  <c r="I8" i="20"/>
  <c r="I7" i="20"/>
  <c r="C26" i="19"/>
  <c r="Q8" i="19"/>
  <c r="Q15" i="19"/>
  <c r="Q11" i="19"/>
  <c r="Q17" i="19"/>
  <c r="Q16" i="19"/>
  <c r="Q12" i="19"/>
  <c r="Q10" i="19"/>
  <c r="Q13" i="19"/>
  <c r="Q14" i="19"/>
  <c r="Q9" i="19"/>
  <c r="Q7" i="19"/>
  <c r="C14" i="18"/>
  <c r="I7" i="18"/>
  <c r="I9" i="18"/>
  <c r="I8" i="18"/>
  <c r="C16" i="17"/>
  <c r="Q9" i="17"/>
  <c r="Q10" i="17"/>
  <c r="Q7" i="17"/>
  <c r="Q8" i="17"/>
  <c r="Q14" i="17" s="1"/>
  <c r="C16" i="16"/>
  <c r="K7" i="16"/>
  <c r="K14" i="16" s="1"/>
  <c r="K8" i="16"/>
  <c r="C13" i="15"/>
  <c r="K11" i="15"/>
  <c r="K7" i="15"/>
  <c r="C14" i="14"/>
  <c r="M12" i="14"/>
  <c r="C17" i="13"/>
  <c r="I7" i="13"/>
  <c r="C21" i="12"/>
  <c r="Q7" i="12"/>
  <c r="Q19" i="12"/>
  <c r="C17" i="11"/>
  <c r="K7" i="11"/>
  <c r="K15" i="11" s="1"/>
  <c r="K8" i="11"/>
  <c r="C16" i="10"/>
  <c r="Q7" i="10"/>
  <c r="Q8" i="10"/>
  <c r="C14" i="9"/>
  <c r="I12" i="9"/>
  <c r="I7" i="9"/>
  <c r="C20" i="8"/>
  <c r="K8" i="8"/>
  <c r="K7" i="8"/>
  <c r="C13" i="7"/>
  <c r="K11" i="7"/>
  <c r="K8" i="7"/>
  <c r="K7" i="7"/>
  <c r="C16" i="6"/>
  <c r="K10" i="6"/>
  <c r="K8" i="6"/>
  <c r="K9" i="6"/>
  <c r="K7" i="6"/>
  <c r="C14" i="5"/>
  <c r="I8" i="5"/>
  <c r="I7" i="5"/>
  <c r="C21" i="4"/>
  <c r="Q19" i="4"/>
  <c r="C15" i="3"/>
  <c r="K7" i="3"/>
  <c r="K8" i="3"/>
  <c r="C13" i="2"/>
  <c r="Q7" i="2"/>
  <c r="S14" i="29" l="1"/>
  <c r="K13" i="34"/>
  <c r="K13" i="33"/>
  <c r="I15" i="32"/>
  <c r="K15" i="30"/>
  <c r="K16" i="28"/>
  <c r="K14" i="24"/>
  <c r="I14" i="22"/>
  <c r="I16" i="20"/>
  <c r="Q24" i="19"/>
  <c r="I12" i="18"/>
  <c r="I15" i="13"/>
  <c r="Q14" i="10"/>
  <c r="K18" i="8"/>
  <c r="K14" i="6"/>
  <c r="K13" i="3"/>
  <c r="Q11" i="2"/>
</calcChain>
</file>

<file path=xl/sharedStrings.xml><?xml version="1.0" encoding="utf-8"?>
<sst xmlns="http://schemas.openxmlformats.org/spreadsheetml/2006/main" count="917" uniqueCount="327">
  <si>
    <t>Середній прохідний бал по факультету для груп, де навчається 1 студент за кошти держзамовлення</t>
  </si>
  <si>
    <t>АВ-20</t>
  </si>
  <si>
    <t>ПІБ</t>
  </si>
  <si>
    <t>Теорія автоматичного керування</t>
  </si>
  <si>
    <t>Теорія автоматичного керування (КР)</t>
  </si>
  <si>
    <t>Технічні засоби автоматизації</t>
  </si>
  <si>
    <t>Ідентифікація та моделювання об’єктів автоматизації</t>
  </si>
  <si>
    <t>Автоматизація технологічних процесів та виробництв</t>
  </si>
  <si>
    <t>Системи керування електроприводами</t>
  </si>
  <si>
    <t>Основи мехатроніки</t>
  </si>
  <si>
    <t>Дод. бали</t>
  </si>
  <si>
    <t>Бали рейтингу</t>
  </si>
  <si>
    <t>Оцінка</t>
  </si>
  <si>
    <t>Кредити</t>
  </si>
  <si>
    <t>ДЕРКАЧ Максим Віталійович</t>
  </si>
  <si>
    <t>ПІВОВАРОВА Анна Віталіївна</t>
  </si>
  <si>
    <t>Середнє значення</t>
  </si>
  <si>
    <t>Всього</t>
  </si>
  <si>
    <t>2</t>
  </si>
  <si>
    <t>АВ-21</t>
  </si>
  <si>
    <t>Технологічні вимірювання та прилади</t>
  </si>
  <si>
    <t>Електроніка та мікросхемотехніка</t>
  </si>
  <si>
    <t>Електроніка та мікросхемотехніка (КР)</t>
  </si>
  <si>
    <t>АММОСОВ Валерій Юрійович</t>
  </si>
  <si>
    <t>НАСТУСЕНКО Поліна Андріївна</t>
  </si>
  <si>
    <t>ПИХТІН Анна Сергіївна</t>
  </si>
  <si>
    <t>СТАДНІЙЧУК Анна Михайлівна</t>
  </si>
  <si>
    <t>4</t>
  </si>
  <si>
    <t>АВ-21ск</t>
  </si>
  <si>
    <t>БАЛАБУХА Євгеній Олександрович</t>
  </si>
  <si>
    <t>БІЛЕНКО Назар Денисович</t>
  </si>
  <si>
    <t>ВОЛОШИН Дмитро Сергійович</t>
  </si>
  <si>
    <t>ЛЕБІДЬ Олег Сергійович</t>
  </si>
  <si>
    <t>МЕЛЬНИЧУК Олександр Станіславович</t>
  </si>
  <si>
    <t>ПАШКО Олег Сергійович</t>
  </si>
  <si>
    <t>РЯБЧЕЦЬ Богдан Андрійович</t>
  </si>
  <si>
    <t>СТРЄЛЬНІКОВ Олександр Михайлович</t>
  </si>
  <si>
    <t>ТАРАНЕНКО Віталій Андрійович</t>
  </si>
  <si>
    <t>ХОЛОД Микола Олександрович</t>
  </si>
  <si>
    <t>10</t>
  </si>
  <si>
    <t>АВ-22</t>
  </si>
  <si>
    <t>Спеціальні розділи фізики</t>
  </si>
  <si>
    <t>Іноземна мова за фахом</t>
  </si>
  <si>
    <t>Основи електротехніки</t>
  </si>
  <si>
    <t>БІЛЕНКО Захар Вікторович</t>
  </si>
  <si>
    <t>ПОДУФАЛИЙ Кирил Сергійович</t>
  </si>
  <si>
    <t>ЧЕРЕВАЧ Олеся Олександрівна</t>
  </si>
  <si>
    <t>3</t>
  </si>
  <si>
    <t>АВ-22м</t>
  </si>
  <si>
    <t>Технічний нагляд над технологічними проєктами</t>
  </si>
  <si>
    <t>Вимірювальні інформаційні системи</t>
  </si>
  <si>
    <t>Програмно-технічні комплекси та промислові контролери</t>
  </si>
  <si>
    <t>Програмно-технічні комплекси та промислові контролери (КР)</t>
  </si>
  <si>
    <t>ГОРОВОЙ Антон Юрійович</t>
  </si>
  <si>
    <t>ДУБРАВІН Денис Дмитрович</t>
  </si>
  <si>
    <t>ЛИТВИНОВ Андрій Андрійович</t>
  </si>
  <si>
    <t>МАТВЄЄВ Владислав Олегович</t>
  </si>
  <si>
    <t>НОВІЦЬКИЙ Владислав Віталійович</t>
  </si>
  <si>
    <t>5</t>
  </si>
  <si>
    <t>АВ-22мб</t>
  </si>
  <si>
    <t>Технологічні вимірювання та прилади фабрик огрудкування</t>
  </si>
  <si>
    <t>ВОЛОБОЄВ Максим Андрійович</t>
  </si>
  <si>
    <t>СТЕПАНОВ Олексій Миколайович</t>
  </si>
  <si>
    <t>АВ-22ск</t>
  </si>
  <si>
    <t>ВОРОХ Максим Михайлович</t>
  </si>
  <si>
    <t>КАЛЬЧУК Сергій Олександрович</t>
  </si>
  <si>
    <t>ОСТАПЕНКО Олексій Сергійович</t>
  </si>
  <si>
    <t>ПИЛЬОВ Богдан Олександрович</t>
  </si>
  <si>
    <t>СОЛОМЧЕНКО Артем Олександрович</t>
  </si>
  <si>
    <t>СТРЕЛЕЦЬ Ілля Андрійович</t>
  </si>
  <si>
    <t>СТРЮК Андрій Олегович</t>
  </si>
  <si>
    <t>УЛІТИЧ Олександр Віталійович</t>
  </si>
  <si>
    <t>ЮДЕНКО Данило Григорович</t>
  </si>
  <si>
    <t>9</t>
  </si>
  <si>
    <t>ГР-22</t>
  </si>
  <si>
    <t>Загальна хімія</t>
  </si>
  <si>
    <t>ЄРМОЛАЄВА Каріна Вікторівна</t>
  </si>
  <si>
    <t>МАМИКОНЯН Артем Геннадійович</t>
  </si>
  <si>
    <t>ШИНКАРЬОВ Ярослав Олександрович</t>
  </si>
  <si>
    <t>ЕПА-20</t>
  </si>
  <si>
    <t>Електричні машини</t>
  </si>
  <si>
    <t>Моделювання електромеханічних систем</t>
  </si>
  <si>
    <t>Електричні апарати</t>
  </si>
  <si>
    <t>БОНДАРЄВ Микита Сергійович</t>
  </si>
  <si>
    <t>ГЛУХОДІД Максим Максимович</t>
  </si>
  <si>
    <t>КОПОТІЙ Владислав Володимирович</t>
  </si>
  <si>
    <t>ШИЛКО Святослав Володимирович</t>
  </si>
  <si>
    <t>ЮР’ЄВ Руслан Володимирович</t>
  </si>
  <si>
    <t>ЕПА-21</t>
  </si>
  <si>
    <t>Електрообладнання та електропостачання</t>
  </si>
  <si>
    <t>ГОРОБЕЦЬ Володимир Сергійович</t>
  </si>
  <si>
    <t>ГРИЦЕНКО Антон Олександрович</t>
  </si>
  <si>
    <t>КАРПЕКІН Дмитро Васильович</t>
  </si>
  <si>
    <t>МОСКОВИХ Олександр Олександрович</t>
  </si>
  <si>
    <t>СІДАРОК Олександр Олександрович</t>
  </si>
  <si>
    <t>ШИПОВСЬКИЙ Кирило Михайлович</t>
  </si>
  <si>
    <t>6</t>
  </si>
  <si>
    <t>ЕПА-21ск</t>
  </si>
  <si>
    <t>АКАЦАТ Владислав Сергійович</t>
  </si>
  <si>
    <t>ГУЗЕК Руслан Миколайович</t>
  </si>
  <si>
    <t>ДЯЧЕНКО Сергій Миколайович</t>
  </si>
  <si>
    <t>КАДИКАЛО Станіслав Андрійович</t>
  </si>
  <si>
    <t>МІТЯНІН Володимир Володимирович</t>
  </si>
  <si>
    <t>ОСТАПЧУК Павло Олегович</t>
  </si>
  <si>
    <t>СВЕТОВ Данило Артемович</t>
  </si>
  <si>
    <t>СОЛЕНКО Нікіта Костянтинович</t>
  </si>
  <si>
    <t>ШМАЛЬКО Іван Дмитрович</t>
  </si>
  <si>
    <t>ЩЕРБАНЮК Анна Володимирівна</t>
  </si>
  <si>
    <t>ЕПА-22</t>
  </si>
  <si>
    <t>ГАНЦОВ Богдан Дмитрович</t>
  </si>
  <si>
    <t>ГОНЧАРЕНКО Олександр Олександрович</t>
  </si>
  <si>
    <t>ОЛІЙНИК Сергій Ігорович</t>
  </si>
  <si>
    <t>ФРОЛОВ Валентин Олександрович</t>
  </si>
  <si>
    <t>ХАРКО Євгеній Іванович</t>
  </si>
  <si>
    <t>ЧИРВА Нікіта Валерійович</t>
  </si>
  <si>
    <t>ЕПА-22м</t>
  </si>
  <si>
    <t>Автоматизований електропривод</t>
  </si>
  <si>
    <t>Автоматизований електропривод (КП)</t>
  </si>
  <si>
    <t>Електропостачання промислових цехів</t>
  </si>
  <si>
    <t>Електропостачання промислових цехів (КП)</t>
  </si>
  <si>
    <t>ГОЛОТВІН Максим Володимирович</t>
  </si>
  <si>
    <t>ГРИЦЕНКО Дмитро Ігорович</t>
  </si>
  <si>
    <t>ДУБОВ Матвій Олександрович</t>
  </si>
  <si>
    <t>ЕПА-22мб</t>
  </si>
  <si>
    <t>СОЛОВЙОВ Іларіон Валентинович</t>
  </si>
  <si>
    <t>ЮЩУК Богдан Вікторович</t>
  </si>
  <si>
    <t>ЕПА-22ск</t>
  </si>
  <si>
    <t>КОЗАЧЕНКО Микита Анатолійович</t>
  </si>
  <si>
    <t>ПОГОРЄЛОВ Владислав Сергійович</t>
  </si>
  <si>
    <t>СПАСЬКА Юлія Сергіївна</t>
  </si>
  <si>
    <t>ЧЕРВАК Альона Сергіївна</t>
  </si>
  <si>
    <t>ШИШКО Ярослав Євгенійович</t>
  </si>
  <si>
    <t>МО-20</t>
  </si>
  <si>
    <t>Підйомно-транспортні машини</t>
  </si>
  <si>
    <t>Підйомно-транспортні машини (КП)</t>
  </si>
  <si>
    <t>Застосування металообробних верстатів в гірничо-металургійній галузі</t>
  </si>
  <si>
    <t>Механічне обладнання аглодоменого та сталеплавильного виробництва</t>
  </si>
  <si>
    <t>Технологічні лінії та комплекси металургійних цехів</t>
  </si>
  <si>
    <t>Експлуатація гідравлічних систем металургійних машин</t>
  </si>
  <si>
    <t>Основи металургії</t>
  </si>
  <si>
    <t>ДРУЗЬ Ілля Юрійович</t>
  </si>
  <si>
    <t>ЗЄЛОВ Євгеній Олександрович</t>
  </si>
  <si>
    <t>ІГНАТЕНКО Дмитро Олександрович</t>
  </si>
  <si>
    <t>КАЛІНІЧЕНКО Данило Олегович</t>
  </si>
  <si>
    <t>ХОМЕНКО Вячеслав Миколайович</t>
  </si>
  <si>
    <t>МО-21</t>
  </si>
  <si>
    <t>Теоретична механіка</t>
  </si>
  <si>
    <t>Опір матеріалів</t>
  </si>
  <si>
    <t>Теорія механізмів і машин</t>
  </si>
  <si>
    <t>КОШКІН Сергій Віталійович</t>
  </si>
  <si>
    <t>СІВЕРІН Андрій Олександрович</t>
  </si>
  <si>
    <t>ЦИГАНКОВ Родіон Ігорович</t>
  </si>
  <si>
    <t>МО-21ск</t>
  </si>
  <si>
    <t>БАЛЮК Андрій Ігорович</t>
  </si>
  <si>
    <t>ЛАШКУЛ Вадим Андрійович</t>
  </si>
  <si>
    <t>МАРУЩАК Владислав Андрійович</t>
  </si>
  <si>
    <t>МИНЬЧУК Богдан Валерійович</t>
  </si>
  <si>
    <t>ПОЛУХІН Олексій Сергійович</t>
  </si>
  <si>
    <t>ПРОКОПЕНКО Марія Андріївна</t>
  </si>
  <si>
    <t>РОМАН Андрій Іванович</t>
  </si>
  <si>
    <t>СИДОРЕНКО Олексій Сергійович</t>
  </si>
  <si>
    <t>СЛІПЧЕНКО Вадим Павлович</t>
  </si>
  <si>
    <t>СОХНІЧ Максим Дмитрович</t>
  </si>
  <si>
    <t>ТАРАСОВ Іван Дмитрович</t>
  </si>
  <si>
    <t>УМАНСЬКИЙ Дмитро Володимирович</t>
  </si>
  <si>
    <t>ШЕЛЕСТ Денис Євгенійович</t>
  </si>
  <si>
    <t>ЯКОВЕНКО Олег Олександрович</t>
  </si>
  <si>
    <t>ЯЛОВИЙ Євгеній Ігорович</t>
  </si>
  <si>
    <t>15</t>
  </si>
  <si>
    <t>МО-22</t>
  </si>
  <si>
    <t>Взаємозамінність та стандартизація</t>
  </si>
  <si>
    <t>АЛЕКСАНДРОВ Тихін Анатолійович</t>
  </si>
  <si>
    <t>БОНДАРЕНКО Артем Віталійович</t>
  </si>
  <si>
    <t>ГОЛУБ Ростислав Володимирович</t>
  </si>
  <si>
    <t>КОЛОМОЄЦЬ Ростислав Ігорович</t>
  </si>
  <si>
    <t>ПЕРЕЙМИБІДА Богдан Олександрович</t>
  </si>
  <si>
    <t>ТАНАСІЄНКО Максим Вадимович</t>
  </si>
  <si>
    <t>ТІТАРЕНКО Олександр Олександрович</t>
  </si>
  <si>
    <t>7</t>
  </si>
  <si>
    <t>МО-22м</t>
  </si>
  <si>
    <t>Організація ремонтних та монтажних робіт</t>
  </si>
  <si>
    <t>Організація ремонтних та монтажних робіт (КР)</t>
  </si>
  <si>
    <t>Вібраційна техніка та технічна діагностика металургійного устаткування</t>
  </si>
  <si>
    <t>БОРИСОВ Олександр Миколайович</t>
  </si>
  <si>
    <t>БОРИСОВА Вікторія Олександрівна</t>
  </si>
  <si>
    <t>ДОДАТКО Святослав Олегович</t>
  </si>
  <si>
    <t>КОЛОМІЄЦЬ Олександр Олександрович</t>
  </si>
  <si>
    <t>КОЛЯДА Владислав Геннадійович</t>
  </si>
  <si>
    <t>ЛЯШУК Віталій Ігорович</t>
  </si>
  <si>
    <t>ОРЄХОВ Олексій Володимирович</t>
  </si>
  <si>
    <t>РОЙ Руслана Олександрівна</t>
  </si>
  <si>
    <t>САРАНЧУК Володимир Олександрович</t>
  </si>
  <si>
    <t>СКЛЯР Анастасія Ігорівна</t>
  </si>
  <si>
    <t>МО-22ск</t>
  </si>
  <si>
    <t>БОГУНЕНКО Вадим Віталійович</t>
  </si>
  <si>
    <t>ВЕРЕЩАГІНА Кристина Сергіївна</t>
  </si>
  <si>
    <t>КОРНІЄНКО Данило Олександрович</t>
  </si>
  <si>
    <t>МАЦЮРА Кирило Віталійович</t>
  </si>
  <si>
    <t>ТВЕРДОХЛІБ Дмитро Ігорович</t>
  </si>
  <si>
    <t>МЧМ-20</t>
  </si>
  <si>
    <t>Металургійні печі, теплотехніка та теплоенергетика</t>
  </si>
  <si>
    <t>Основи проектування</t>
  </si>
  <si>
    <t>Технологічні процеси виплавки сталі</t>
  </si>
  <si>
    <t>Теоретичні основи процесів виплавки сталі</t>
  </si>
  <si>
    <t>Теоретичні основи процесів виплавки сталі (КП)</t>
  </si>
  <si>
    <t>Конструкція технологічних агрегатів сталеплавильного виробництва</t>
  </si>
  <si>
    <t>БОНДАРЕНКО Олександр Олегович</t>
  </si>
  <si>
    <t>ШАМОРКІН Олександр Олександрович</t>
  </si>
  <si>
    <t>МЧМ-21</t>
  </si>
  <si>
    <t>Теорія металургійних процесів</t>
  </si>
  <si>
    <t>Металознавство та обробка металів</t>
  </si>
  <si>
    <t>Теорія металургійних процесів (КР)</t>
  </si>
  <si>
    <t>Основи технічної творчості, наукових досліджень та стандартизація</t>
  </si>
  <si>
    <t>ЗАЯЦЬ Катерина Андріївна</t>
  </si>
  <si>
    <t>КРАВЕЦЬ Єгор Олександрович</t>
  </si>
  <si>
    <t>ОТОРВІН Семен Павлович</t>
  </si>
  <si>
    <t>САВЧЕНКО Назар Віталійович</t>
  </si>
  <si>
    <t>ШУЛЬГА Андрій Олегович</t>
  </si>
  <si>
    <t>МЧМ-21ск</t>
  </si>
  <si>
    <t>Теоретичні основи процесів виплавки сталі (КР)</t>
  </si>
  <si>
    <t>Технологічні процеси обробки металів тиском</t>
  </si>
  <si>
    <t>Теоретичні основи процесів обробки металів тиском</t>
  </si>
  <si>
    <t>Теоретичні основи процесів обробки металів тиском (КР)</t>
  </si>
  <si>
    <t>Конструкція технологічних агрегатів прокатного виробництва</t>
  </si>
  <si>
    <t>АРТЕМЕНКО Олександр Дмитрович</t>
  </si>
  <si>
    <t>ГРИНЕВИЧ Даніїл Олександрович</t>
  </si>
  <si>
    <t>ГРИЦЮТА Нікіта Романович</t>
  </si>
  <si>
    <t>КУДЕЛЯ Єлизавета Володимирівна</t>
  </si>
  <si>
    <t>ЛІСОВЕЦЬ Ольга Миколаївна</t>
  </si>
  <si>
    <t>МИХАЙЛЕНКО Микита Васильович</t>
  </si>
  <si>
    <t>НАУМЕНКО Денис Володимирович</t>
  </si>
  <si>
    <t>НЕСТЕРЕНКО Едуард Владиславович</t>
  </si>
  <si>
    <t>ОСАДЧИЙ Владислав Костянтинович</t>
  </si>
  <si>
    <t>ПАВЛУШИН Олег Олександрович</t>
  </si>
  <si>
    <t>САВЧЕНКО Дмитро Анатолійович</t>
  </si>
  <si>
    <t>СОЛОМКО Андрій Сергійович</t>
  </si>
  <si>
    <t>ФУГОЛЬ Ігор Андрійович</t>
  </si>
  <si>
    <t>ФУГОЛЬ Ілля Андрійович</t>
  </si>
  <si>
    <t>ЧИЖОВА Світлана Валеріївна</t>
  </si>
  <si>
    <t>ЯРОВА Юлія Миколаївна</t>
  </si>
  <si>
    <t>МЧМ-22</t>
  </si>
  <si>
    <t>БОЙКО Карина Владиславівна</t>
  </si>
  <si>
    <t>ГОЛОВАНЬ Назар Олексійович</t>
  </si>
  <si>
    <t>МУСІЄНКО Аліна Олександрівна</t>
  </si>
  <si>
    <t>ПАВЛОВ Владислав Сергійович</t>
  </si>
  <si>
    <t>ТОЛДАЄВ Віталій Олександрович</t>
  </si>
  <si>
    <t>УЛАНОВ Дмитро Олександрович</t>
  </si>
  <si>
    <t>МЧМ-22-2м</t>
  </si>
  <si>
    <t>Методи прикладного статистичного аналізу</t>
  </si>
  <si>
    <t>Комп'ютеризація та моделювання інженерних розрахунків доменного виробництва</t>
  </si>
  <si>
    <t>Комп'ютеризація та моделювання інженерних розрахунків доменного виробництва (КР)</t>
  </si>
  <si>
    <t>Альтернативні процеси виробництва чорних металів</t>
  </si>
  <si>
    <t>Оптимізація процесів обробки металів тиском</t>
  </si>
  <si>
    <t>Комп'ютеризація та моделювання інженерних розрахунків прокатного виробництва</t>
  </si>
  <si>
    <t>Комп'ютеризація та моделювання інженерних розрахунків прокатного виробництва (КР)</t>
  </si>
  <si>
    <t>ГОЛУБ Єгор Олегович</t>
  </si>
  <si>
    <t>КАЛАМУРЗА Олег Олександрович</t>
  </si>
  <si>
    <t>МАХОВИК Сергій Борисович</t>
  </si>
  <si>
    <t>МИХАЙЛОВСЬКИЙ Дмитро Олександрович</t>
  </si>
  <si>
    <t>РУДУН Дмитро Борисович</t>
  </si>
  <si>
    <t>САВЧЕНКО Віталій Васильович</t>
  </si>
  <si>
    <t>СТРІЛЕЦЬ Ігор Юрійович</t>
  </si>
  <si>
    <t>ТКАЧ Дмитро Сергійович</t>
  </si>
  <si>
    <t>ХАВРО Сергій Володимирович</t>
  </si>
  <si>
    <t>МЧМ-22ск</t>
  </si>
  <si>
    <t>КІСІЛЮК Дмитро Вікторович</t>
  </si>
  <si>
    <t>НАДЕЛЬНЮК Артем Віталійович</t>
  </si>
  <si>
    <t>НІЩИК Єлісей Валерійович</t>
  </si>
  <si>
    <t>ПОЛЯКОВ Богдан Станіславович</t>
  </si>
  <si>
    <t>ПОЛЯКОВ Владислав Станіславович</t>
  </si>
  <si>
    <t>РЕНКАС Ольга Миколаївна</t>
  </si>
  <si>
    <t>ШЕВЧЕНКО Олег Євгенович</t>
  </si>
  <si>
    <t>ХТ-20</t>
  </si>
  <si>
    <t>Процеси і апарати хімічної промисловості</t>
  </si>
  <si>
    <t>Процеси і апарати хімічної промисловості (КП)</t>
  </si>
  <si>
    <t>Фізика і хімія твердих горючих копалин</t>
  </si>
  <si>
    <t>Низько-, високотемпературна  та енерготехнологічна переробка палива</t>
  </si>
  <si>
    <t>Переробка хімічних продуктів коксування, виробництво багатоядерних аренів та вуглеграфітових матеріалів</t>
  </si>
  <si>
    <t>Основи технічної творчості та інтелектуалізації</t>
  </si>
  <si>
    <t>Основи наукових досліджень в галузі та техніка експерименту</t>
  </si>
  <si>
    <t>Будова речовини і методи її дослідження</t>
  </si>
  <si>
    <t>АЛЕКСЄЄНКО Валентин Андрійович</t>
  </si>
  <si>
    <t>НАЗАРЧУК Валерій Валерійович</t>
  </si>
  <si>
    <t>РАЗЛІВАНОВ Олександр Валерійович</t>
  </si>
  <si>
    <t>СИНЕЛЬНИКОВА Олександра Михайлівна</t>
  </si>
  <si>
    <t>ХРИСТИЧ Ірина Володимирівна</t>
  </si>
  <si>
    <t>ХТ-21</t>
  </si>
  <si>
    <t>Фізика і хімія горючих копалин</t>
  </si>
  <si>
    <t>Підготовка твердих горючих копалин до переробки</t>
  </si>
  <si>
    <t>Підготовка твердих горючих копалин до переробки (КР)</t>
  </si>
  <si>
    <t>Металургійне паливо та енерготехнологія хіміко-технологічних процесів</t>
  </si>
  <si>
    <t>ДОМБРОВ Роман Вадимович</t>
  </si>
  <si>
    <t>МИХАЙЛЕНКО Марина Артемівна</t>
  </si>
  <si>
    <t>ПАЩЕНКО Єлизавета Станіславівна</t>
  </si>
  <si>
    <t>ПЕДЧЕНКО Іван Олегович</t>
  </si>
  <si>
    <t>ТКАЧ Олександр Данилович</t>
  </si>
  <si>
    <t>ФЕДУНЕЦЬ Юлія Ігорівна</t>
  </si>
  <si>
    <t>ХТ-21ск</t>
  </si>
  <si>
    <t>БЕСАРАБЧИК Єлизавета Мирославівна</t>
  </si>
  <si>
    <t>БРАЖНИК Євгенія Сергіївна</t>
  </si>
  <si>
    <t>ГОРПІНІЧ Катерина Василівна</t>
  </si>
  <si>
    <t>ПАВЛЕНКО Володимир Олександрович</t>
  </si>
  <si>
    <t>РЕП'ЯХ Анна Олександрівна</t>
  </si>
  <si>
    <t>ТЕРЕПА Денис Ігорович</t>
  </si>
  <si>
    <t>ТОНКОНОЖЕНКО Олег Олександрович</t>
  </si>
  <si>
    <t>ЧОРНИЙ Максим Віталійович</t>
  </si>
  <si>
    <t>8</t>
  </si>
  <si>
    <t>ХТ-22</t>
  </si>
  <si>
    <t>БАРАНОВ Денис Володимирович</t>
  </si>
  <si>
    <t>ГРАНКІНА Ірина Вячеславівна</t>
  </si>
  <si>
    <t>ЄФРЕМОВ Андрій Геннадійович</t>
  </si>
  <si>
    <t>КЛИМЕНКО Дмитро Вадимович</t>
  </si>
  <si>
    <t>КОВАЛЬОВА Лілія Віталіївна</t>
  </si>
  <si>
    <t>СОЛДАТЕНКО Катерина Олександрівна</t>
  </si>
  <si>
    <t>ХТ-22м</t>
  </si>
  <si>
    <t xml:space="preserve">Основи технологічного проєктування та оптимізація коксохімічного виробництва    </t>
  </si>
  <si>
    <t xml:space="preserve">Прогнозування якості продукції та правила технічної експлуатації коксохімічних виробництв     </t>
  </si>
  <si>
    <t>Прогнозування якості продукції та правила технічної експлуатації коксохімічних виробництв (КР)</t>
  </si>
  <si>
    <t>ДИГАС Наталія Валеріївна</t>
  </si>
  <si>
    <t>ДУПІК Наталя Валентинівна</t>
  </si>
  <si>
    <t>ЖАРУН Оксана Ігорівна</t>
  </si>
  <si>
    <t>МУШИК Анна Вячеславівна</t>
  </si>
  <si>
    <t>ХТ-22ск</t>
  </si>
  <si>
    <t>БЕССАРАБ Владислав Юрійович</t>
  </si>
  <si>
    <t>ГОНЧАРЕНКО Кристина Сергіївна</t>
  </si>
  <si>
    <t>РЕВА Валерія Сергіївна</t>
  </si>
  <si>
    <t>ШЕРЕМЕТ Лілія Володимирівна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</si>
</sst>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12"/>
      <name val="TimesNewRoman"/>
    </font>
    <font>
      <sz val="12"/>
      <name val="TimesNewRoman"/>
    </font>
    <font>
      <b/>
      <sz val="14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3" xfId="0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0" fillId="0" borderId="2" xfId="0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B4" sqref="B4"/>
    </sheetView>
  </sheetViews>
  <sheetFormatPr defaultRowHeight="15"/>
  <cols>
    <col min="2" max="2" width="27" style="7" customWidth="1"/>
  </cols>
  <sheetData>
    <row r="2" spans="2:2" ht="63" customHeight="1">
      <c r="B2" s="6" t="s">
        <v>0</v>
      </c>
    </row>
    <row r="3" spans="2:2">
      <c r="B3" s="8"/>
    </row>
    <row r="4" spans="2:2" ht="15.75" customHeight="1">
      <c r="B4" s="1">
        <v>0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"/>
  <sheetViews>
    <sheetView zoomScale="40" zoomScaleNormal="40" workbookViewId="0">
      <selection activeCell="Q7" sqref="Q7:Q8"/>
    </sheetView>
  </sheetViews>
  <sheetFormatPr defaultRowHeight="15"/>
  <cols>
    <col min="1" max="1" width="47" style="7" customWidth="1"/>
    <col min="17" max="17" width="15" style="7" customWidth="1"/>
  </cols>
  <sheetData>
    <row r="2" spans="1:17">
      <c r="A2" s="15" t="s">
        <v>79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5" spans="1:17" ht="129.94999999999999" customHeight="1">
      <c r="A5" s="13" t="s">
        <v>2</v>
      </c>
      <c r="B5" s="13" t="s">
        <v>3</v>
      </c>
      <c r="C5" s="14"/>
      <c r="D5" s="13" t="s">
        <v>4</v>
      </c>
      <c r="E5" s="14"/>
      <c r="F5" s="13" t="s">
        <v>80</v>
      </c>
      <c r="G5" s="14"/>
      <c r="H5" s="13" t="s">
        <v>81</v>
      </c>
      <c r="I5" s="14"/>
      <c r="J5" s="13" t="s">
        <v>82</v>
      </c>
      <c r="K5" s="14"/>
      <c r="L5" s="13" t="s">
        <v>8</v>
      </c>
      <c r="M5" s="14"/>
      <c r="N5" s="13" t="s">
        <v>9</v>
      </c>
      <c r="O5" s="14"/>
      <c r="P5" s="13" t="s">
        <v>10</v>
      </c>
      <c r="Q5" s="13" t="s">
        <v>11</v>
      </c>
    </row>
    <row r="6" spans="1:17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6" t="s">
        <v>12</v>
      </c>
      <c r="K6" s="6" t="s">
        <v>13</v>
      </c>
      <c r="L6" s="6" t="s">
        <v>12</v>
      </c>
      <c r="M6" s="6" t="s">
        <v>13</v>
      </c>
      <c r="N6" s="6" t="s">
        <v>12</v>
      </c>
      <c r="O6" s="6" t="s">
        <v>13</v>
      </c>
      <c r="P6" s="17"/>
      <c r="Q6" s="17"/>
    </row>
    <row r="7" spans="1:17" ht="15.75" customHeight="1">
      <c r="A7" s="9" t="s">
        <v>87</v>
      </c>
      <c r="B7" s="10">
        <v>95</v>
      </c>
      <c r="C7" s="10">
        <v>1</v>
      </c>
      <c r="D7" s="10">
        <v>95</v>
      </c>
      <c r="E7" s="10">
        <v>1</v>
      </c>
      <c r="F7" s="10">
        <v>95</v>
      </c>
      <c r="G7" s="10">
        <v>1</v>
      </c>
      <c r="H7" s="10">
        <v>90</v>
      </c>
      <c r="I7" s="10">
        <v>1</v>
      </c>
      <c r="J7" s="10">
        <v>95</v>
      </c>
      <c r="K7" s="10">
        <v>1</v>
      </c>
      <c r="L7" s="10">
        <v>90</v>
      </c>
      <c r="M7" s="10">
        <v>1</v>
      </c>
      <c r="N7" s="10">
        <v>95</v>
      </c>
      <c r="O7" s="10">
        <v>1</v>
      </c>
      <c r="P7" s="10"/>
      <c r="Q7" s="11">
        <f>95*(B7*C7+D7*E7+F7*G7+H7*I7+J7*K7+L7*M7+N7*O7)/((C7+E7+G7+I7+K7+M7+O7)*100)+P7</f>
        <v>88.892857142857139</v>
      </c>
    </row>
    <row r="8" spans="1:17" ht="15.75" customHeight="1">
      <c r="A8" s="9" t="s">
        <v>85</v>
      </c>
      <c r="B8" s="10">
        <v>85</v>
      </c>
      <c r="C8" s="10">
        <v>1</v>
      </c>
      <c r="D8" s="10">
        <v>82</v>
      </c>
      <c r="E8" s="10">
        <v>1</v>
      </c>
      <c r="F8" s="10">
        <v>90</v>
      </c>
      <c r="G8" s="10">
        <v>1</v>
      </c>
      <c r="H8" s="10">
        <v>74</v>
      </c>
      <c r="I8" s="10">
        <v>1</v>
      </c>
      <c r="J8" s="10">
        <v>95</v>
      </c>
      <c r="K8" s="10">
        <v>1</v>
      </c>
      <c r="L8" s="10">
        <v>90</v>
      </c>
      <c r="M8" s="10">
        <v>1</v>
      </c>
      <c r="N8" s="10">
        <v>90</v>
      </c>
      <c r="O8" s="10">
        <v>1</v>
      </c>
      <c r="P8" s="10"/>
      <c r="Q8" s="11">
        <f>95*(B8*C8+D8*E8+F8*G8+H8*I8+J8*K8+L8*M8+N8*O8)/((C8+E8+G8+I8+K8+M8+O8)*100)+P8</f>
        <v>82.242857142857147</v>
      </c>
    </row>
    <row r="9" spans="1:17" ht="15.75" customHeight="1">
      <c r="A9" s="2" t="s">
        <v>83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4"/>
    </row>
    <row r="10" spans="1:17" ht="15.75" customHeight="1">
      <c r="A10" s="2" t="s">
        <v>84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4"/>
    </row>
    <row r="11" spans="1:17" ht="15.75" customHeight="1">
      <c r="A11" s="2" t="s">
        <v>86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4"/>
    </row>
    <row r="12" spans="1:17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.75" customHeight="1">
      <c r="A14" s="5" t="s">
        <v>16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">
        <f>AVERAGE(Q7:Q11)</f>
        <v>85.56785714285715</v>
      </c>
    </row>
    <row r="15" spans="1:17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75" customHeight="1">
      <c r="A16" s="2" t="s">
        <v>17</v>
      </c>
      <c r="B16" s="3" t="s">
        <v>58</v>
      </c>
      <c r="C16" s="3">
        <f>B16*0.4</f>
        <v>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</sheetData>
  <sortState ref="A7:Q11">
    <sortCondition descending="1" ref="Q7"/>
  </sortState>
  <mergeCells count="11">
    <mergeCell ref="B5:C5"/>
    <mergeCell ref="F5:G5"/>
    <mergeCell ref="A2:Q2"/>
    <mergeCell ref="A5:A6"/>
    <mergeCell ref="N5:O5"/>
    <mergeCell ref="J5:K5"/>
    <mergeCell ref="P5:P6"/>
    <mergeCell ref="D5:E5"/>
    <mergeCell ref="L5:M5"/>
    <mergeCell ref="H5:I5"/>
    <mergeCell ref="Q5:Q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zoomScale="40" zoomScaleNormal="40" workbookViewId="0">
      <selection activeCell="K7" sqref="K7:K8"/>
    </sheetView>
  </sheetViews>
  <sheetFormatPr defaultRowHeight="15"/>
  <cols>
    <col min="1" max="1" width="47" style="7" customWidth="1"/>
    <col min="11" max="11" width="15" style="7" customWidth="1"/>
  </cols>
  <sheetData>
    <row r="2" spans="1:11">
      <c r="A2" s="15" t="s">
        <v>88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5" spans="1:11" ht="129.94999999999999" customHeight="1">
      <c r="A5" s="13" t="s">
        <v>2</v>
      </c>
      <c r="B5" s="13" t="s">
        <v>80</v>
      </c>
      <c r="C5" s="14"/>
      <c r="D5" s="13" t="s">
        <v>89</v>
      </c>
      <c r="E5" s="14"/>
      <c r="F5" s="13" t="s">
        <v>21</v>
      </c>
      <c r="G5" s="14"/>
      <c r="H5" s="13" t="s">
        <v>22</v>
      </c>
      <c r="I5" s="14"/>
      <c r="J5" s="13" t="s">
        <v>10</v>
      </c>
      <c r="K5" s="13" t="s">
        <v>11</v>
      </c>
    </row>
    <row r="6" spans="1:11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17"/>
      <c r="K6" s="17"/>
    </row>
    <row r="7" spans="1:11" ht="15.75" customHeight="1">
      <c r="A7" s="9" t="s">
        <v>95</v>
      </c>
      <c r="B7" s="10">
        <v>95</v>
      </c>
      <c r="C7" s="10">
        <v>1</v>
      </c>
      <c r="D7" s="10">
        <v>93</v>
      </c>
      <c r="E7" s="10">
        <v>1</v>
      </c>
      <c r="F7" s="10">
        <v>90</v>
      </c>
      <c r="G7" s="10">
        <v>1</v>
      </c>
      <c r="H7" s="10">
        <v>90</v>
      </c>
      <c r="I7" s="10">
        <v>1</v>
      </c>
      <c r="J7" s="10">
        <v>5</v>
      </c>
      <c r="K7" s="11">
        <f>95*(B7*C7+D7*E7+F7*G7+H7*I7)/((C7+E7+G7+I7)*100)+J7</f>
        <v>92.4</v>
      </c>
    </row>
    <row r="8" spans="1:11" ht="15.75" customHeight="1">
      <c r="A8" s="9" t="s">
        <v>93</v>
      </c>
      <c r="B8" s="10">
        <v>95</v>
      </c>
      <c r="C8" s="10">
        <v>1</v>
      </c>
      <c r="D8" s="10">
        <v>91</v>
      </c>
      <c r="E8" s="10">
        <v>1</v>
      </c>
      <c r="F8" s="10">
        <v>85</v>
      </c>
      <c r="G8" s="10">
        <v>1</v>
      </c>
      <c r="H8" s="10">
        <v>85</v>
      </c>
      <c r="I8" s="10">
        <v>1</v>
      </c>
      <c r="J8" s="10"/>
      <c r="K8" s="11">
        <f>95*(B8*C8+D8*E8+F8*G8+H8*I8)/((C8+E8+G8+I8)*100)+J8</f>
        <v>84.55</v>
      </c>
    </row>
    <row r="9" spans="1:11" ht="15.75" customHeight="1">
      <c r="A9" s="2" t="s">
        <v>90</v>
      </c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ht="15.75" customHeight="1">
      <c r="A10" s="2" t="s">
        <v>91</v>
      </c>
      <c r="B10" s="3"/>
      <c r="C10" s="3"/>
      <c r="D10" s="3"/>
      <c r="E10" s="3"/>
      <c r="F10" s="3"/>
      <c r="G10" s="3"/>
      <c r="H10" s="3"/>
      <c r="I10" s="3"/>
      <c r="J10" s="3"/>
      <c r="K10" s="4"/>
    </row>
    <row r="11" spans="1:11" ht="15.75" customHeight="1">
      <c r="A11" s="2" t="s">
        <v>92</v>
      </c>
      <c r="B11" s="3"/>
      <c r="C11" s="3"/>
      <c r="D11" s="3"/>
      <c r="E11" s="3"/>
      <c r="F11" s="3"/>
      <c r="G11" s="3"/>
      <c r="H11" s="3"/>
      <c r="I11" s="3"/>
      <c r="J11" s="3"/>
      <c r="K11" s="4"/>
    </row>
    <row r="12" spans="1:11" ht="15.75" customHeight="1">
      <c r="A12" s="2" t="s">
        <v>94</v>
      </c>
      <c r="B12" s="3"/>
      <c r="C12" s="3"/>
      <c r="D12" s="3"/>
      <c r="E12" s="3"/>
      <c r="F12" s="3"/>
      <c r="G12" s="3"/>
      <c r="H12" s="3"/>
      <c r="I12" s="3"/>
      <c r="J12" s="3"/>
      <c r="K12" s="4"/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5" t="s">
        <v>16</v>
      </c>
      <c r="B15" s="3"/>
      <c r="C15" s="3"/>
      <c r="D15" s="3"/>
      <c r="E15" s="3"/>
      <c r="F15" s="3"/>
      <c r="G15" s="3"/>
      <c r="H15" s="3"/>
      <c r="I15" s="3"/>
      <c r="J15" s="3"/>
      <c r="K15" s="4">
        <f>AVERAGE(K7:K12)</f>
        <v>88.474999999999994</v>
      </c>
    </row>
    <row r="16" spans="1:11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 customHeight="1">
      <c r="A17" s="2" t="s">
        <v>17</v>
      </c>
      <c r="B17" s="3" t="s">
        <v>96</v>
      </c>
      <c r="C17" s="3">
        <f>B17*0.4</f>
        <v>2.4000000000000004</v>
      </c>
      <c r="D17" s="3"/>
      <c r="E17" s="3"/>
      <c r="F17" s="3"/>
      <c r="G17" s="3"/>
      <c r="H17" s="3"/>
      <c r="I17" s="3"/>
      <c r="J17" s="3"/>
      <c r="K17" s="3"/>
    </row>
  </sheetData>
  <sortState ref="A7:K12">
    <sortCondition descending="1" ref="K7"/>
  </sortState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zoomScale="40" zoomScaleNormal="40" workbookViewId="0">
      <selection activeCell="Q7" sqref="Q7"/>
    </sheetView>
  </sheetViews>
  <sheetFormatPr defaultRowHeight="15"/>
  <cols>
    <col min="1" max="1" width="47" style="7" customWidth="1"/>
    <col min="17" max="17" width="15" style="7" customWidth="1"/>
  </cols>
  <sheetData>
    <row r="2" spans="1:17">
      <c r="A2" s="15" t="s">
        <v>97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5" spans="1:17" ht="129.94999999999999" customHeight="1">
      <c r="A5" s="13" t="s">
        <v>2</v>
      </c>
      <c r="B5" s="13" t="s">
        <v>3</v>
      </c>
      <c r="C5" s="14"/>
      <c r="D5" s="13" t="s">
        <v>4</v>
      </c>
      <c r="E5" s="14"/>
      <c r="F5" s="13" t="s">
        <v>80</v>
      </c>
      <c r="G5" s="14"/>
      <c r="H5" s="13" t="s">
        <v>81</v>
      </c>
      <c r="I5" s="14"/>
      <c r="J5" s="13" t="s">
        <v>82</v>
      </c>
      <c r="K5" s="14"/>
      <c r="L5" s="13" t="s">
        <v>8</v>
      </c>
      <c r="M5" s="14"/>
      <c r="N5" s="13" t="s">
        <v>9</v>
      </c>
      <c r="O5" s="14"/>
      <c r="P5" s="13" t="s">
        <v>10</v>
      </c>
      <c r="Q5" s="13" t="s">
        <v>11</v>
      </c>
    </row>
    <row r="6" spans="1:17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6" t="s">
        <v>12</v>
      </c>
      <c r="K6" s="6" t="s">
        <v>13</v>
      </c>
      <c r="L6" s="6" t="s">
        <v>12</v>
      </c>
      <c r="M6" s="6" t="s">
        <v>13</v>
      </c>
      <c r="N6" s="6" t="s">
        <v>12</v>
      </c>
      <c r="O6" s="6" t="s">
        <v>13</v>
      </c>
      <c r="P6" s="17"/>
      <c r="Q6" s="17"/>
    </row>
    <row r="7" spans="1:17" ht="15.75" customHeight="1">
      <c r="A7" s="9" t="s">
        <v>107</v>
      </c>
      <c r="B7" s="10">
        <v>65</v>
      </c>
      <c r="C7" s="10">
        <v>1</v>
      </c>
      <c r="D7" s="10">
        <v>65</v>
      </c>
      <c r="E7" s="10">
        <v>1</v>
      </c>
      <c r="F7" s="10">
        <v>80</v>
      </c>
      <c r="G7" s="10">
        <v>1</v>
      </c>
      <c r="H7" s="10">
        <v>80</v>
      </c>
      <c r="I7" s="10">
        <v>1</v>
      </c>
      <c r="J7" s="10">
        <v>90</v>
      </c>
      <c r="K7" s="10">
        <v>1</v>
      </c>
      <c r="L7" s="10">
        <v>90</v>
      </c>
      <c r="M7" s="10">
        <v>1</v>
      </c>
      <c r="N7" s="10">
        <v>80</v>
      </c>
      <c r="O7" s="10">
        <v>1</v>
      </c>
      <c r="P7" s="10"/>
      <c r="Q7" s="11">
        <f>95*(B7*C7+D7*E7+F7*G7+H7*I7+J7*K7+L7*M7+N7*O7)/((C7+E7+G7+I7+K7+M7+O7)*100)+P7</f>
        <v>74.642857142857139</v>
      </c>
    </row>
    <row r="8" spans="1:17" ht="15.75" customHeight="1">
      <c r="A8" s="2" t="s">
        <v>98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"/>
    </row>
    <row r="9" spans="1:17" ht="15.75" customHeight="1">
      <c r="A9" s="2" t="s">
        <v>99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4"/>
    </row>
    <row r="10" spans="1:17" ht="15.75" customHeight="1">
      <c r="A10" s="2" t="s">
        <v>100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4"/>
    </row>
    <row r="11" spans="1:17" ht="15.75" customHeight="1">
      <c r="A11" s="2" t="s">
        <v>101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4"/>
    </row>
    <row r="12" spans="1:17" ht="15.75" customHeight="1">
      <c r="A12" s="2" t="s">
        <v>102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4"/>
    </row>
    <row r="13" spans="1:17" ht="15.75" customHeight="1">
      <c r="A13" s="2" t="s">
        <v>103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4"/>
    </row>
    <row r="14" spans="1:17" ht="15.75" customHeight="1">
      <c r="A14" s="2" t="s">
        <v>104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"/>
    </row>
    <row r="15" spans="1:17" ht="15.75" customHeight="1">
      <c r="A15" s="2" t="s">
        <v>105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4"/>
    </row>
    <row r="16" spans="1:17" ht="15.75" customHeight="1">
      <c r="A16" s="2" t="s">
        <v>106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4"/>
    </row>
    <row r="17" spans="1:17" ht="15.75" customHeight="1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customHeight="1">
      <c r="A19" s="5" t="s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4">
        <f>AVERAGE(Q7:Q16)</f>
        <v>74.642857142857139</v>
      </c>
    </row>
    <row r="20" spans="1:17" ht="15.75" customHeight="1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customHeight="1">
      <c r="A21" s="2" t="s">
        <v>17</v>
      </c>
      <c r="B21" s="3" t="s">
        <v>39</v>
      </c>
      <c r="C21" s="3">
        <f>B21*0.4</f>
        <v>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sortState ref="A7:Q16">
    <sortCondition descending="1" ref="Q16"/>
  </sortState>
  <mergeCells count="11">
    <mergeCell ref="B5:C5"/>
    <mergeCell ref="F5:G5"/>
    <mergeCell ref="A2:Q2"/>
    <mergeCell ref="A5:A6"/>
    <mergeCell ref="N5:O5"/>
    <mergeCell ref="J5:K5"/>
    <mergeCell ref="P5:P6"/>
    <mergeCell ref="D5:E5"/>
    <mergeCell ref="L5:M5"/>
    <mergeCell ref="H5:I5"/>
    <mergeCell ref="Q5:Q6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zoomScale="70" zoomScaleNormal="70" workbookViewId="0">
      <selection activeCell="I7" sqref="I7"/>
    </sheetView>
  </sheetViews>
  <sheetFormatPr defaultRowHeight="15"/>
  <cols>
    <col min="1" max="1" width="47" style="7" customWidth="1"/>
    <col min="9" max="9" width="15" style="7" customWidth="1"/>
  </cols>
  <sheetData>
    <row r="2" spans="1:9">
      <c r="A2" s="15" t="s">
        <v>108</v>
      </c>
      <c r="B2" s="16"/>
      <c r="C2" s="16"/>
      <c r="D2" s="16"/>
      <c r="E2" s="16"/>
      <c r="F2" s="16"/>
      <c r="G2" s="16"/>
      <c r="H2" s="16"/>
      <c r="I2" s="16"/>
    </row>
    <row r="5" spans="1:9" ht="129.94999999999999" customHeight="1">
      <c r="A5" s="13" t="s">
        <v>2</v>
      </c>
      <c r="B5" s="13" t="s">
        <v>41</v>
      </c>
      <c r="C5" s="14"/>
      <c r="D5" s="13" t="s">
        <v>42</v>
      </c>
      <c r="E5" s="14"/>
      <c r="F5" s="13" t="s">
        <v>43</v>
      </c>
      <c r="G5" s="14"/>
      <c r="H5" s="13" t="s">
        <v>10</v>
      </c>
      <c r="I5" s="13" t="s">
        <v>11</v>
      </c>
    </row>
    <row r="6" spans="1:9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17"/>
      <c r="I6" s="17"/>
    </row>
    <row r="7" spans="1:9" ht="15.75" customHeight="1">
      <c r="A7" s="9" t="s">
        <v>111</v>
      </c>
      <c r="B7" s="10">
        <v>80</v>
      </c>
      <c r="C7" s="10">
        <v>1</v>
      </c>
      <c r="D7" s="10">
        <v>83</v>
      </c>
      <c r="E7" s="10">
        <v>1</v>
      </c>
      <c r="F7" s="10">
        <v>79</v>
      </c>
      <c r="G7" s="10">
        <v>1</v>
      </c>
      <c r="H7" s="10"/>
      <c r="I7" s="11">
        <f>95*(B7*C7+D7*E7+F7*G7)/((C7+E7+G7)*100)+H7</f>
        <v>76.63333333333334</v>
      </c>
    </row>
    <row r="8" spans="1:9" ht="15.75" customHeight="1">
      <c r="A8" s="2" t="s">
        <v>109</v>
      </c>
      <c r="B8" s="3"/>
      <c r="C8" s="3"/>
      <c r="D8" s="3"/>
      <c r="E8" s="3"/>
      <c r="F8" s="3"/>
      <c r="G8" s="3"/>
      <c r="H8" s="3"/>
      <c r="I8" s="4"/>
    </row>
    <row r="9" spans="1:9" ht="15.75" customHeight="1">
      <c r="A9" s="2" t="s">
        <v>110</v>
      </c>
      <c r="B9" s="3"/>
      <c r="C9" s="3"/>
      <c r="D9" s="3"/>
      <c r="E9" s="3"/>
      <c r="F9" s="3"/>
      <c r="G9" s="3"/>
      <c r="H9" s="3">
        <v>1</v>
      </c>
      <c r="I9" s="4"/>
    </row>
    <row r="10" spans="1:9" ht="15.75" customHeight="1">
      <c r="A10" s="2" t="s">
        <v>112</v>
      </c>
      <c r="B10" s="3"/>
      <c r="C10" s="3"/>
      <c r="D10" s="3"/>
      <c r="E10" s="3"/>
      <c r="F10" s="3"/>
      <c r="G10" s="3"/>
      <c r="H10" s="3"/>
      <c r="I10" s="4"/>
    </row>
    <row r="11" spans="1:9" ht="15.75" customHeight="1">
      <c r="A11" s="2" t="s">
        <v>113</v>
      </c>
      <c r="B11" s="3"/>
      <c r="C11" s="3"/>
      <c r="D11" s="3"/>
      <c r="E11" s="3"/>
      <c r="F11" s="3"/>
      <c r="G11" s="3"/>
      <c r="H11" s="3"/>
      <c r="I11" s="4"/>
    </row>
    <row r="12" spans="1:9" ht="15.75" customHeight="1">
      <c r="A12" s="2" t="s">
        <v>114</v>
      </c>
      <c r="B12" s="3"/>
      <c r="C12" s="3"/>
      <c r="D12" s="3"/>
      <c r="E12" s="3"/>
      <c r="F12" s="3"/>
      <c r="G12" s="3"/>
      <c r="H12" s="3"/>
      <c r="I12" s="4"/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5" t="s">
        <v>16</v>
      </c>
      <c r="B15" s="3"/>
      <c r="C15" s="3"/>
      <c r="D15" s="3"/>
      <c r="E15" s="3"/>
      <c r="F15" s="3"/>
      <c r="G15" s="3"/>
      <c r="H15" s="3"/>
      <c r="I15" s="4">
        <f>AVERAGE(I7:I12)</f>
        <v>76.63333333333334</v>
      </c>
    </row>
    <row r="16" spans="1:9" ht="15.75" customHeight="1">
      <c r="A16" s="2"/>
      <c r="B16" s="3"/>
      <c r="C16" s="3"/>
      <c r="D16" s="3"/>
      <c r="E16" s="3"/>
      <c r="F16" s="3"/>
      <c r="G16" s="3"/>
      <c r="H16" s="3"/>
      <c r="I16" s="3"/>
    </row>
    <row r="17" spans="1:9" ht="15.75" customHeight="1">
      <c r="A17" s="2" t="s">
        <v>17</v>
      </c>
      <c r="B17" s="3" t="s">
        <v>96</v>
      </c>
      <c r="C17" s="3">
        <f>B17*0.4</f>
        <v>2.4000000000000004</v>
      </c>
      <c r="D17" s="3"/>
      <c r="E17" s="3"/>
      <c r="F17" s="3"/>
      <c r="G17" s="3"/>
      <c r="H17" s="3"/>
      <c r="I17" s="3"/>
    </row>
  </sheetData>
  <sortState ref="A7:I12">
    <sortCondition descending="1" ref="I7"/>
  </sortState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zoomScale="85" zoomScaleNormal="85" workbookViewId="0">
      <selection activeCell="N11" sqref="N11"/>
    </sheetView>
  </sheetViews>
  <sheetFormatPr defaultRowHeight="15"/>
  <cols>
    <col min="1" max="1" width="47" style="7" customWidth="1"/>
    <col min="13" max="13" width="15" style="7" customWidth="1"/>
  </cols>
  <sheetData>
    <row r="2" spans="1:13">
      <c r="A2" s="15" t="s">
        <v>115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5" spans="1:13" ht="129.94999999999999" customHeight="1">
      <c r="A5" s="13" t="s">
        <v>2</v>
      </c>
      <c r="B5" s="13" t="s">
        <v>49</v>
      </c>
      <c r="C5" s="14"/>
      <c r="D5" s="13" t="s">
        <v>116</v>
      </c>
      <c r="E5" s="14"/>
      <c r="F5" s="13" t="s">
        <v>117</v>
      </c>
      <c r="G5" s="14"/>
      <c r="H5" s="13" t="s">
        <v>118</v>
      </c>
      <c r="I5" s="14"/>
      <c r="J5" s="13" t="s">
        <v>119</v>
      </c>
      <c r="K5" s="14"/>
      <c r="L5" s="13" t="s">
        <v>10</v>
      </c>
      <c r="M5" s="13" t="s">
        <v>11</v>
      </c>
    </row>
    <row r="6" spans="1:13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6" t="s">
        <v>12</v>
      </c>
      <c r="K6" s="6" t="s">
        <v>13</v>
      </c>
      <c r="L6" s="17"/>
      <c r="M6" s="17"/>
    </row>
    <row r="7" spans="1:13" ht="15.75" customHeight="1">
      <c r="A7" s="2" t="s">
        <v>120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4"/>
    </row>
    <row r="8" spans="1:13" ht="15.75" customHeight="1">
      <c r="A8" s="2" t="s">
        <v>121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4"/>
    </row>
    <row r="9" spans="1:13" ht="15.75" customHeight="1">
      <c r="A9" s="2" t="s">
        <v>122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</row>
    <row r="10" spans="1:13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 customHeight="1">
      <c r="A12" s="5" t="s">
        <v>16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4" t="e">
        <f>AVERAGE(M7:M9)</f>
        <v>#DIV/0!</v>
      </c>
    </row>
    <row r="13" spans="1:13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>
      <c r="A14" s="2" t="s">
        <v>17</v>
      </c>
      <c r="B14" s="3" t="s">
        <v>47</v>
      </c>
      <c r="C14" s="3">
        <f>B14*0.4</f>
        <v>1.2000000000000002</v>
      </c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mergeCells count="9">
    <mergeCell ref="M5:M6"/>
    <mergeCell ref="A5:A6"/>
    <mergeCell ref="J5:K5"/>
    <mergeCell ref="A2:M2"/>
    <mergeCell ref="D5:E5"/>
    <mergeCell ref="L5:L6"/>
    <mergeCell ref="H5:I5"/>
    <mergeCell ref="F5:G5"/>
    <mergeCell ref="B5:C5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zoomScale="55" zoomScaleNormal="55" workbookViewId="0">
      <selection activeCell="K7" sqref="K7"/>
    </sheetView>
  </sheetViews>
  <sheetFormatPr defaultRowHeight="15"/>
  <cols>
    <col min="1" max="1" width="47" style="7" customWidth="1"/>
    <col min="11" max="11" width="15" style="7" customWidth="1"/>
  </cols>
  <sheetData>
    <row r="2" spans="1:11">
      <c r="A2" s="15" t="s">
        <v>123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5" spans="1:11" ht="129.94999999999999" customHeight="1">
      <c r="A5" s="13" t="s">
        <v>2</v>
      </c>
      <c r="B5" s="13" t="s">
        <v>42</v>
      </c>
      <c r="C5" s="14"/>
      <c r="D5" s="13" t="s">
        <v>3</v>
      </c>
      <c r="E5" s="14"/>
      <c r="F5" s="13" t="s">
        <v>81</v>
      </c>
      <c r="G5" s="14"/>
      <c r="H5" s="13" t="s">
        <v>9</v>
      </c>
      <c r="I5" s="14"/>
      <c r="J5" s="13" t="s">
        <v>10</v>
      </c>
      <c r="K5" s="13" t="s">
        <v>11</v>
      </c>
    </row>
    <row r="6" spans="1:11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17"/>
      <c r="K6" s="17"/>
    </row>
    <row r="7" spans="1:11" ht="15.75" customHeight="1">
      <c r="A7" s="9" t="s">
        <v>124</v>
      </c>
      <c r="B7" s="10">
        <v>60</v>
      </c>
      <c r="C7" s="10">
        <v>1</v>
      </c>
      <c r="D7" s="10">
        <v>62</v>
      </c>
      <c r="E7" s="10">
        <v>1</v>
      </c>
      <c r="F7" s="10">
        <v>70</v>
      </c>
      <c r="G7" s="10">
        <v>1</v>
      </c>
      <c r="H7" s="10">
        <v>70</v>
      </c>
      <c r="I7" s="10">
        <v>1</v>
      </c>
      <c r="J7" s="10"/>
      <c r="K7" s="11">
        <f>95*(B7*C7+D7*E7+F7*G7+H7*I7)/((C7+E7+G7+I7)*100)+J7</f>
        <v>62.225000000000001</v>
      </c>
    </row>
    <row r="8" spans="1:11" ht="15.75" customHeight="1">
      <c r="A8" s="2" t="s">
        <v>125</v>
      </c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5.75" customHeight="1">
      <c r="A11" s="5" t="s">
        <v>16</v>
      </c>
      <c r="B11" s="3"/>
      <c r="C11" s="3"/>
      <c r="D11" s="3"/>
      <c r="E11" s="3"/>
      <c r="F11" s="3"/>
      <c r="G11" s="3"/>
      <c r="H11" s="3"/>
      <c r="I11" s="3"/>
      <c r="J11" s="3"/>
      <c r="K11" s="4">
        <f>AVERAGE(K7:K8)</f>
        <v>62.225000000000001</v>
      </c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2" t="s">
        <v>17</v>
      </c>
      <c r="B13" s="3" t="s">
        <v>18</v>
      </c>
      <c r="C13" s="3">
        <f>B13*0.4</f>
        <v>0.8</v>
      </c>
      <c r="D13" s="3"/>
      <c r="E13" s="3"/>
      <c r="F13" s="3"/>
      <c r="G13" s="3"/>
      <c r="H13" s="3"/>
      <c r="I13" s="3"/>
      <c r="J13" s="3"/>
      <c r="K13" s="3"/>
    </row>
  </sheetData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zoomScale="55" zoomScaleNormal="55" workbookViewId="0">
      <selection activeCell="K7" sqref="K7:K8"/>
    </sheetView>
  </sheetViews>
  <sheetFormatPr defaultRowHeight="15"/>
  <cols>
    <col min="1" max="1" width="47" style="7" customWidth="1"/>
    <col min="11" max="11" width="15" style="7" customWidth="1"/>
  </cols>
  <sheetData>
    <row r="2" spans="1:11">
      <c r="A2" s="15" t="s">
        <v>126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5" spans="1:11" ht="129.94999999999999" customHeight="1">
      <c r="A5" s="13" t="s">
        <v>2</v>
      </c>
      <c r="B5" s="13" t="s">
        <v>80</v>
      </c>
      <c r="C5" s="14"/>
      <c r="D5" s="13" t="s">
        <v>89</v>
      </c>
      <c r="E5" s="14"/>
      <c r="F5" s="13" t="s">
        <v>21</v>
      </c>
      <c r="G5" s="14"/>
      <c r="H5" s="13" t="s">
        <v>22</v>
      </c>
      <c r="I5" s="14"/>
      <c r="J5" s="13" t="s">
        <v>10</v>
      </c>
      <c r="K5" s="13" t="s">
        <v>11</v>
      </c>
    </row>
    <row r="6" spans="1:11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17"/>
      <c r="K6" s="17"/>
    </row>
    <row r="7" spans="1:11" ht="15.75" customHeight="1">
      <c r="A7" s="9" t="s">
        <v>128</v>
      </c>
      <c r="B7" s="10">
        <v>95</v>
      </c>
      <c r="C7" s="10">
        <v>1</v>
      </c>
      <c r="D7" s="10">
        <v>93</v>
      </c>
      <c r="E7" s="10">
        <v>1</v>
      </c>
      <c r="F7" s="10">
        <v>70</v>
      </c>
      <c r="G7" s="10">
        <v>1</v>
      </c>
      <c r="H7" s="10">
        <v>70</v>
      </c>
      <c r="I7" s="10">
        <v>1</v>
      </c>
      <c r="J7" s="10"/>
      <c r="K7" s="11">
        <f>95*(B7*C7+D7*E7+F7*G7+H7*I7)/((C7+E7+G7+I7)*100)+J7</f>
        <v>77.900000000000006</v>
      </c>
    </row>
    <row r="8" spans="1:11" ht="15.75" customHeight="1">
      <c r="A8" s="9" t="s">
        <v>127</v>
      </c>
      <c r="B8" s="10">
        <v>95</v>
      </c>
      <c r="C8" s="10">
        <v>1</v>
      </c>
      <c r="D8" s="10">
        <v>74</v>
      </c>
      <c r="E8" s="10">
        <v>1</v>
      </c>
      <c r="F8" s="10">
        <v>65</v>
      </c>
      <c r="G8" s="10">
        <v>1</v>
      </c>
      <c r="H8" s="10">
        <v>65</v>
      </c>
      <c r="I8" s="10">
        <v>1</v>
      </c>
      <c r="J8" s="10"/>
      <c r="K8" s="11">
        <f>95*(B8*C8+D8*E8+F8*G8+H8*I8)/((C8+E8+G8+I8)*100)+J8</f>
        <v>71.012500000000003</v>
      </c>
    </row>
    <row r="9" spans="1:11" ht="15.75" customHeight="1">
      <c r="A9" s="2" t="s">
        <v>129</v>
      </c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ht="15.75" customHeight="1">
      <c r="A10" s="2" t="s">
        <v>130</v>
      </c>
      <c r="B10" s="3"/>
      <c r="C10" s="3"/>
      <c r="D10" s="3"/>
      <c r="E10" s="3"/>
      <c r="F10" s="3"/>
      <c r="G10" s="3"/>
      <c r="H10" s="3"/>
      <c r="I10" s="3"/>
      <c r="J10" s="3"/>
      <c r="K10" s="4"/>
    </row>
    <row r="11" spans="1:11" ht="15.75" customHeight="1">
      <c r="A11" s="2" t="s">
        <v>131</v>
      </c>
      <c r="B11" s="3"/>
      <c r="C11" s="3"/>
      <c r="D11" s="3"/>
      <c r="E11" s="3"/>
      <c r="F11" s="3"/>
      <c r="G11" s="3"/>
      <c r="H11" s="3"/>
      <c r="I11" s="3"/>
      <c r="J11" s="3"/>
      <c r="K11" s="4"/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5" t="s">
        <v>16</v>
      </c>
      <c r="B14" s="3"/>
      <c r="C14" s="3"/>
      <c r="D14" s="3"/>
      <c r="E14" s="3"/>
      <c r="F14" s="3"/>
      <c r="G14" s="3"/>
      <c r="H14" s="3"/>
      <c r="I14" s="3"/>
      <c r="J14" s="3"/>
      <c r="K14" s="4">
        <f>AVERAGE(K7:K11)</f>
        <v>74.456250000000011</v>
      </c>
    </row>
    <row r="15" spans="1:11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.75" customHeight="1">
      <c r="A16" s="2" t="s">
        <v>17</v>
      </c>
      <c r="B16" s="3" t="s">
        <v>58</v>
      </c>
      <c r="C16" s="3">
        <f>B16*0.4</f>
        <v>2</v>
      </c>
      <c r="D16" s="3"/>
      <c r="E16" s="3"/>
      <c r="F16" s="3"/>
      <c r="G16" s="3"/>
      <c r="H16" s="3"/>
      <c r="I16" s="3"/>
      <c r="J16" s="3"/>
      <c r="K16" s="3"/>
    </row>
  </sheetData>
  <sortState ref="A7:K8">
    <sortCondition descending="1" ref="K7"/>
  </sortState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"/>
  <sheetViews>
    <sheetView zoomScale="40" zoomScaleNormal="40" workbookViewId="0">
      <selection activeCell="Q7" sqref="Q7:Q8"/>
    </sheetView>
  </sheetViews>
  <sheetFormatPr defaultRowHeight="15"/>
  <cols>
    <col min="1" max="1" width="47" style="7" customWidth="1"/>
    <col min="17" max="17" width="15" style="7" customWidth="1"/>
  </cols>
  <sheetData>
    <row r="2" spans="1:17">
      <c r="A2" s="15" t="s">
        <v>132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5" spans="1:17" ht="129.94999999999999" customHeight="1">
      <c r="A5" s="13" t="s">
        <v>2</v>
      </c>
      <c r="B5" s="13" t="s">
        <v>133</v>
      </c>
      <c r="C5" s="14"/>
      <c r="D5" s="13" t="s">
        <v>134</v>
      </c>
      <c r="E5" s="14"/>
      <c r="F5" s="13" t="s">
        <v>135</v>
      </c>
      <c r="G5" s="14"/>
      <c r="H5" s="13" t="s">
        <v>136</v>
      </c>
      <c r="I5" s="14"/>
      <c r="J5" s="13" t="s">
        <v>137</v>
      </c>
      <c r="K5" s="14"/>
      <c r="L5" s="13" t="s">
        <v>138</v>
      </c>
      <c r="M5" s="14"/>
      <c r="N5" s="13" t="s">
        <v>139</v>
      </c>
      <c r="O5" s="14"/>
      <c r="P5" s="13" t="s">
        <v>10</v>
      </c>
      <c r="Q5" s="13" t="s">
        <v>11</v>
      </c>
    </row>
    <row r="6" spans="1:17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6" t="s">
        <v>12</v>
      </c>
      <c r="K6" s="6" t="s">
        <v>13</v>
      </c>
      <c r="L6" s="6" t="s">
        <v>12</v>
      </c>
      <c r="M6" s="6" t="s">
        <v>13</v>
      </c>
      <c r="N6" s="6" t="s">
        <v>12</v>
      </c>
      <c r="O6" s="6" t="s">
        <v>13</v>
      </c>
      <c r="P6" s="17"/>
      <c r="Q6" s="17"/>
    </row>
    <row r="7" spans="1:17" ht="15.75" customHeight="1">
      <c r="A7" s="9" t="s">
        <v>141</v>
      </c>
      <c r="B7" s="10">
        <v>92</v>
      </c>
      <c r="C7" s="10">
        <v>1</v>
      </c>
      <c r="D7" s="10">
        <v>92</v>
      </c>
      <c r="E7" s="10">
        <v>1</v>
      </c>
      <c r="F7" s="10">
        <v>93</v>
      </c>
      <c r="G7" s="10">
        <v>1</v>
      </c>
      <c r="H7" s="10">
        <v>98</v>
      </c>
      <c r="I7" s="10">
        <v>1</v>
      </c>
      <c r="J7" s="10">
        <v>98</v>
      </c>
      <c r="K7" s="10">
        <v>1</v>
      </c>
      <c r="L7" s="10">
        <v>99</v>
      </c>
      <c r="M7" s="10">
        <v>1</v>
      </c>
      <c r="N7" s="10">
        <v>98</v>
      </c>
      <c r="O7" s="10">
        <v>1</v>
      </c>
      <c r="P7" s="10"/>
      <c r="Q7" s="11">
        <f>95*(B7*C7+D7*E7+F7*G7+H7*I7+J7*K7+L7*M7+N7*O7)/((C7+E7+G7+I7+K7+M7+O7)*100)+P7</f>
        <v>90.928571428571431</v>
      </c>
    </row>
    <row r="8" spans="1:17" ht="15.75" customHeight="1">
      <c r="A8" s="9" t="s">
        <v>140</v>
      </c>
      <c r="B8" s="10">
        <v>91</v>
      </c>
      <c r="C8" s="10">
        <v>1</v>
      </c>
      <c r="D8" s="10">
        <v>93</v>
      </c>
      <c r="E8" s="10">
        <v>1</v>
      </c>
      <c r="F8" s="10">
        <v>92</v>
      </c>
      <c r="G8" s="10">
        <v>1</v>
      </c>
      <c r="H8" s="10">
        <v>90</v>
      </c>
      <c r="I8" s="10">
        <v>1</v>
      </c>
      <c r="J8" s="10">
        <v>92</v>
      </c>
      <c r="K8" s="10">
        <v>1</v>
      </c>
      <c r="L8" s="10">
        <v>91</v>
      </c>
      <c r="M8" s="10">
        <v>1</v>
      </c>
      <c r="N8" s="10">
        <v>95</v>
      </c>
      <c r="O8" s="10">
        <v>1</v>
      </c>
      <c r="P8" s="10"/>
      <c r="Q8" s="11">
        <f>95*(B8*C8+D8*E8+F8*G8+H8*I8+J8*K8+L8*M8+N8*O8)/((C8+E8+G8+I8+K8+M8+O8)*100)+P8</f>
        <v>87.4</v>
      </c>
    </row>
    <row r="9" spans="1:17" ht="15.75" customHeight="1">
      <c r="A9" s="2" t="s">
        <v>144</v>
      </c>
      <c r="B9" s="3">
        <v>70</v>
      </c>
      <c r="C9" s="3">
        <v>1</v>
      </c>
      <c r="D9" s="3">
        <v>70</v>
      </c>
      <c r="E9" s="3">
        <v>1</v>
      </c>
      <c r="F9" s="3">
        <v>70</v>
      </c>
      <c r="G9" s="3">
        <v>1</v>
      </c>
      <c r="H9" s="3">
        <v>70</v>
      </c>
      <c r="I9" s="3">
        <v>1</v>
      </c>
      <c r="J9" s="3">
        <v>70</v>
      </c>
      <c r="K9" s="3">
        <v>1</v>
      </c>
      <c r="L9" s="3">
        <v>70</v>
      </c>
      <c r="M9" s="3">
        <v>1</v>
      </c>
      <c r="N9" s="3">
        <v>75</v>
      </c>
      <c r="O9" s="3">
        <v>1</v>
      </c>
      <c r="P9" s="3"/>
      <c r="Q9" s="4">
        <f>95*(B9*C9+D9*E9+F9*G9+H9*I9+J9*K9+L9*M9+N9*O9)/((C9+E9+G9+I9+K9+M9+O9)*100)+P9</f>
        <v>67.178571428571431</v>
      </c>
    </row>
    <row r="10" spans="1:17" ht="15.75" customHeight="1">
      <c r="A10" s="2" t="s">
        <v>142</v>
      </c>
      <c r="B10" s="3">
        <v>70</v>
      </c>
      <c r="C10" s="3">
        <v>1</v>
      </c>
      <c r="D10" s="3">
        <v>70</v>
      </c>
      <c r="E10" s="3">
        <v>1</v>
      </c>
      <c r="F10" s="3">
        <v>70</v>
      </c>
      <c r="G10" s="3">
        <v>1</v>
      </c>
      <c r="H10" s="3">
        <v>70</v>
      </c>
      <c r="I10" s="3">
        <v>1</v>
      </c>
      <c r="J10" s="3">
        <v>71</v>
      </c>
      <c r="K10" s="3">
        <v>1</v>
      </c>
      <c r="L10" s="3">
        <v>70</v>
      </c>
      <c r="M10" s="3">
        <v>1</v>
      </c>
      <c r="N10" s="3">
        <v>70</v>
      </c>
      <c r="O10" s="3">
        <v>1</v>
      </c>
      <c r="P10" s="3"/>
      <c r="Q10" s="4">
        <f>95*(B10*C10+D10*E10+F10*G10+H10*I10+J10*K10+L10*M10+N10*O10)/((C10+E10+G10+I10+K10+M10+O10)*100)+P10</f>
        <v>66.635714285714286</v>
      </c>
    </row>
    <row r="11" spans="1:17" ht="15.75" customHeight="1">
      <c r="A11" s="2" t="s">
        <v>143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4"/>
    </row>
    <row r="12" spans="1:17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.75" customHeight="1">
      <c r="A14" s="5" t="s">
        <v>16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">
        <f>AVERAGE(Q7:Q11)</f>
        <v>78.035714285714292</v>
      </c>
    </row>
    <row r="15" spans="1:17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75" customHeight="1">
      <c r="A16" s="2" t="s">
        <v>17</v>
      </c>
      <c r="B16" s="3" t="s">
        <v>58</v>
      </c>
      <c r="C16" s="3">
        <f>B16*0.4</f>
        <v>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</sheetData>
  <sortState ref="A7:Q11">
    <sortCondition descending="1" ref="Q7"/>
  </sortState>
  <mergeCells count="11">
    <mergeCell ref="B5:C5"/>
    <mergeCell ref="F5:G5"/>
    <mergeCell ref="A2:Q2"/>
    <mergeCell ref="A5:A6"/>
    <mergeCell ref="N5:O5"/>
    <mergeCell ref="J5:K5"/>
    <mergeCell ref="P5:P6"/>
    <mergeCell ref="D5:E5"/>
    <mergeCell ref="L5:M5"/>
    <mergeCell ref="H5:I5"/>
    <mergeCell ref="Q5:Q6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zoomScale="70" zoomScaleNormal="70" workbookViewId="0">
      <selection activeCell="I7" sqref="I7"/>
    </sheetView>
  </sheetViews>
  <sheetFormatPr defaultRowHeight="15"/>
  <cols>
    <col min="1" max="1" width="47" style="7" customWidth="1"/>
    <col min="9" max="9" width="15" style="7" customWidth="1"/>
  </cols>
  <sheetData>
    <row r="2" spans="1:9">
      <c r="A2" s="15" t="s">
        <v>145</v>
      </c>
      <c r="B2" s="16"/>
      <c r="C2" s="16"/>
      <c r="D2" s="16"/>
      <c r="E2" s="16"/>
      <c r="F2" s="16"/>
      <c r="G2" s="16"/>
      <c r="H2" s="16"/>
      <c r="I2" s="16"/>
    </row>
    <row r="5" spans="1:9" ht="129.94999999999999" customHeight="1">
      <c r="A5" s="13" t="s">
        <v>2</v>
      </c>
      <c r="B5" s="13" t="s">
        <v>146</v>
      </c>
      <c r="C5" s="14"/>
      <c r="D5" s="13" t="s">
        <v>147</v>
      </c>
      <c r="E5" s="14"/>
      <c r="F5" s="13" t="s">
        <v>148</v>
      </c>
      <c r="G5" s="14"/>
      <c r="H5" s="13" t="s">
        <v>10</v>
      </c>
      <c r="I5" s="13" t="s">
        <v>11</v>
      </c>
    </row>
    <row r="6" spans="1:9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17"/>
      <c r="I6" s="17"/>
    </row>
    <row r="7" spans="1:9" ht="15.75" customHeight="1">
      <c r="A7" s="9" t="s">
        <v>151</v>
      </c>
      <c r="B7" s="10">
        <v>100</v>
      </c>
      <c r="C7" s="10">
        <v>1</v>
      </c>
      <c r="D7" s="10">
        <v>90</v>
      </c>
      <c r="E7" s="10">
        <v>1</v>
      </c>
      <c r="F7" s="10">
        <v>91</v>
      </c>
      <c r="G7" s="10">
        <v>1</v>
      </c>
      <c r="H7" s="10">
        <v>2</v>
      </c>
      <c r="I7" s="11">
        <f>95*(B7*C7+D7*E7+F7*G7)/((C7+E7+G7)*100)+H7</f>
        <v>90.983333333333334</v>
      </c>
    </row>
    <row r="8" spans="1:9" ht="15.75" customHeight="1">
      <c r="A8" s="2" t="s">
        <v>149</v>
      </c>
      <c r="B8" s="3">
        <v>85</v>
      </c>
      <c r="C8" s="3">
        <v>1</v>
      </c>
      <c r="D8" s="3">
        <v>75</v>
      </c>
      <c r="E8" s="3">
        <v>1</v>
      </c>
      <c r="F8" s="3">
        <v>90</v>
      </c>
      <c r="G8" s="3">
        <v>1</v>
      </c>
      <c r="H8" s="3">
        <v>1</v>
      </c>
      <c r="I8" s="4">
        <f>95*(B8*C8+D8*E8+F8*G8)/((C8+E8+G8)*100)+H8</f>
        <v>80.166666666666671</v>
      </c>
    </row>
    <row r="9" spans="1:9" ht="15.75" customHeight="1">
      <c r="A9" s="2" t="s">
        <v>150</v>
      </c>
      <c r="B9" s="3">
        <v>95</v>
      </c>
      <c r="C9" s="3">
        <v>1</v>
      </c>
      <c r="D9" s="3">
        <v>72</v>
      </c>
      <c r="E9" s="3">
        <v>1</v>
      </c>
      <c r="F9" s="3">
        <v>70</v>
      </c>
      <c r="G9" s="3">
        <v>1</v>
      </c>
      <c r="H9" s="3"/>
      <c r="I9" s="4">
        <f>95*(B9*C9+D9*E9+F9*G9)/((C9+E9+G9)*100)+H9</f>
        <v>75.05</v>
      </c>
    </row>
    <row r="10" spans="1:9" ht="15.75" customHeight="1">
      <c r="A10" s="2"/>
      <c r="B10" s="3"/>
      <c r="C10" s="3"/>
      <c r="D10" s="3"/>
      <c r="E10" s="3"/>
      <c r="F10" s="3"/>
      <c r="G10" s="3"/>
      <c r="H10" s="3"/>
      <c r="I10" s="3"/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5" t="s">
        <v>16</v>
      </c>
      <c r="B12" s="3"/>
      <c r="C12" s="3"/>
      <c r="D12" s="3"/>
      <c r="E12" s="3"/>
      <c r="F12" s="3"/>
      <c r="G12" s="3"/>
      <c r="H12" s="3"/>
      <c r="I12" s="4">
        <f>AVERAGE(I7:I9)</f>
        <v>82.066666666666663</v>
      </c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2" t="s">
        <v>17</v>
      </c>
      <c r="B14" s="3" t="s">
        <v>47</v>
      </c>
      <c r="C14" s="3">
        <f>B14*0.4</f>
        <v>1.2000000000000002</v>
      </c>
      <c r="D14" s="3"/>
      <c r="E14" s="3"/>
      <c r="F14" s="3"/>
      <c r="G14" s="3"/>
      <c r="H14" s="3"/>
      <c r="I14" s="3"/>
    </row>
  </sheetData>
  <sortState ref="A7:I9">
    <sortCondition descending="1" ref="I7"/>
  </sortState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"/>
  <sheetViews>
    <sheetView zoomScale="40" zoomScaleNormal="40" workbookViewId="0">
      <selection activeCell="Q7" sqref="Q7:Q12"/>
    </sheetView>
  </sheetViews>
  <sheetFormatPr defaultRowHeight="15"/>
  <cols>
    <col min="1" max="1" width="47" style="7" customWidth="1"/>
    <col min="17" max="17" width="15" style="7" customWidth="1"/>
  </cols>
  <sheetData>
    <row r="2" spans="1:17">
      <c r="A2" s="15" t="s">
        <v>152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5" spans="1:17" ht="129.94999999999999" customHeight="1">
      <c r="A5" s="13" t="s">
        <v>2</v>
      </c>
      <c r="B5" s="13" t="s">
        <v>133</v>
      </c>
      <c r="C5" s="14"/>
      <c r="D5" s="13" t="s">
        <v>134</v>
      </c>
      <c r="E5" s="14"/>
      <c r="F5" s="13" t="s">
        <v>135</v>
      </c>
      <c r="G5" s="14"/>
      <c r="H5" s="13" t="s">
        <v>136</v>
      </c>
      <c r="I5" s="14"/>
      <c r="J5" s="13" t="s">
        <v>137</v>
      </c>
      <c r="K5" s="14"/>
      <c r="L5" s="13" t="s">
        <v>138</v>
      </c>
      <c r="M5" s="14"/>
      <c r="N5" s="13" t="s">
        <v>139</v>
      </c>
      <c r="O5" s="14"/>
      <c r="P5" s="13" t="s">
        <v>10</v>
      </c>
      <c r="Q5" s="13" t="s">
        <v>11</v>
      </c>
    </row>
    <row r="6" spans="1:17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6" t="s">
        <v>12</v>
      </c>
      <c r="K6" s="6" t="s">
        <v>13</v>
      </c>
      <c r="L6" s="6" t="s">
        <v>12</v>
      </c>
      <c r="M6" s="6" t="s">
        <v>13</v>
      </c>
      <c r="N6" s="6" t="s">
        <v>12</v>
      </c>
      <c r="O6" s="6" t="s">
        <v>13</v>
      </c>
      <c r="P6" s="17"/>
      <c r="Q6" s="17"/>
    </row>
    <row r="7" spans="1:17" ht="15.75" customHeight="1">
      <c r="A7" s="9" t="s">
        <v>153</v>
      </c>
      <c r="B7" s="10">
        <v>80</v>
      </c>
      <c r="C7" s="10">
        <v>1</v>
      </c>
      <c r="D7" s="10">
        <v>80</v>
      </c>
      <c r="E7" s="10">
        <v>1</v>
      </c>
      <c r="F7" s="10">
        <v>80</v>
      </c>
      <c r="G7" s="10">
        <v>1</v>
      </c>
      <c r="H7" s="10">
        <v>80</v>
      </c>
      <c r="I7" s="10">
        <v>1</v>
      </c>
      <c r="J7" s="10">
        <v>83</v>
      </c>
      <c r="K7" s="10">
        <v>1</v>
      </c>
      <c r="L7" s="10">
        <v>85</v>
      </c>
      <c r="M7" s="10">
        <v>1</v>
      </c>
      <c r="N7" s="10">
        <v>85</v>
      </c>
      <c r="O7" s="10">
        <v>1</v>
      </c>
      <c r="P7" s="10"/>
      <c r="Q7" s="11">
        <f t="shared" ref="Q7:Q17" si="0">95*(B7*C7+D7*E7+F7*G7+H7*I7+J7*K7+L7*M7+N7*O7)/((C7+E7+G7+I7+K7+M7+O7)*100)+P7</f>
        <v>77.76428571428572</v>
      </c>
    </row>
    <row r="8" spans="1:17" ht="15.75" customHeight="1">
      <c r="A8" s="9" t="s">
        <v>167</v>
      </c>
      <c r="B8" s="10">
        <v>73</v>
      </c>
      <c r="C8" s="10">
        <v>1</v>
      </c>
      <c r="D8" s="10">
        <v>73</v>
      </c>
      <c r="E8" s="10">
        <v>1</v>
      </c>
      <c r="F8" s="10">
        <v>73</v>
      </c>
      <c r="G8" s="10">
        <v>1</v>
      </c>
      <c r="H8" s="10">
        <v>75</v>
      </c>
      <c r="I8" s="10">
        <v>1</v>
      </c>
      <c r="J8" s="10">
        <v>76</v>
      </c>
      <c r="K8" s="10">
        <v>1</v>
      </c>
      <c r="L8" s="10">
        <v>77</v>
      </c>
      <c r="M8" s="10">
        <v>1</v>
      </c>
      <c r="N8" s="10">
        <v>88</v>
      </c>
      <c r="O8" s="10">
        <v>1</v>
      </c>
      <c r="P8" s="10"/>
      <c r="Q8" s="11">
        <f t="shared" si="0"/>
        <v>72.607142857142861</v>
      </c>
    </row>
    <row r="9" spans="1:17" ht="15.75" customHeight="1">
      <c r="A9" s="9" t="s">
        <v>155</v>
      </c>
      <c r="B9" s="10">
        <v>73</v>
      </c>
      <c r="C9" s="10">
        <v>1</v>
      </c>
      <c r="D9" s="10">
        <v>73</v>
      </c>
      <c r="E9" s="10">
        <v>1</v>
      </c>
      <c r="F9" s="10">
        <v>73</v>
      </c>
      <c r="G9" s="10">
        <v>1</v>
      </c>
      <c r="H9" s="10">
        <v>75</v>
      </c>
      <c r="I9" s="10">
        <v>1</v>
      </c>
      <c r="J9" s="10">
        <v>76</v>
      </c>
      <c r="K9" s="10">
        <v>1</v>
      </c>
      <c r="L9" s="10">
        <v>77</v>
      </c>
      <c r="M9" s="10">
        <v>1</v>
      </c>
      <c r="N9" s="10">
        <v>87</v>
      </c>
      <c r="O9" s="10">
        <v>1</v>
      </c>
      <c r="P9" s="10"/>
      <c r="Q9" s="11">
        <f t="shared" si="0"/>
        <v>72.471428571428575</v>
      </c>
    </row>
    <row r="10" spans="1:17" ht="15.75" customHeight="1">
      <c r="A10" s="9" t="s">
        <v>159</v>
      </c>
      <c r="B10" s="10">
        <v>73</v>
      </c>
      <c r="C10" s="10">
        <v>1</v>
      </c>
      <c r="D10" s="10">
        <v>73</v>
      </c>
      <c r="E10" s="10">
        <v>1</v>
      </c>
      <c r="F10" s="10">
        <v>73</v>
      </c>
      <c r="G10" s="10">
        <v>1</v>
      </c>
      <c r="H10" s="10">
        <v>75</v>
      </c>
      <c r="I10" s="10">
        <v>1</v>
      </c>
      <c r="J10" s="10">
        <v>76</v>
      </c>
      <c r="K10" s="10">
        <v>1</v>
      </c>
      <c r="L10" s="10">
        <v>77</v>
      </c>
      <c r="M10" s="10">
        <v>1</v>
      </c>
      <c r="N10" s="10">
        <v>85</v>
      </c>
      <c r="O10" s="10">
        <v>1</v>
      </c>
      <c r="P10" s="10"/>
      <c r="Q10" s="11">
        <f t="shared" si="0"/>
        <v>72.2</v>
      </c>
    </row>
    <row r="11" spans="1:17" ht="15.75" customHeight="1">
      <c r="A11" s="9" t="s">
        <v>163</v>
      </c>
      <c r="B11" s="10">
        <v>72</v>
      </c>
      <c r="C11" s="10">
        <v>1</v>
      </c>
      <c r="D11" s="10">
        <v>72</v>
      </c>
      <c r="E11" s="10">
        <v>1</v>
      </c>
      <c r="F11" s="10">
        <v>72</v>
      </c>
      <c r="G11" s="10">
        <v>1</v>
      </c>
      <c r="H11" s="10">
        <v>73</v>
      </c>
      <c r="I11" s="10">
        <v>1</v>
      </c>
      <c r="J11" s="10">
        <v>74</v>
      </c>
      <c r="K11" s="10">
        <v>1</v>
      </c>
      <c r="L11" s="10">
        <v>75</v>
      </c>
      <c r="M11" s="10">
        <v>1</v>
      </c>
      <c r="N11" s="10">
        <v>87</v>
      </c>
      <c r="O11" s="10">
        <v>1</v>
      </c>
      <c r="P11" s="10"/>
      <c r="Q11" s="11">
        <f t="shared" si="0"/>
        <v>71.25</v>
      </c>
    </row>
    <row r="12" spans="1:17" ht="15.75" customHeight="1">
      <c r="A12" s="9" t="s">
        <v>160</v>
      </c>
      <c r="B12" s="10">
        <v>71</v>
      </c>
      <c r="C12" s="10">
        <v>1</v>
      </c>
      <c r="D12" s="10">
        <v>71</v>
      </c>
      <c r="E12" s="10">
        <v>1</v>
      </c>
      <c r="F12" s="10">
        <v>71</v>
      </c>
      <c r="G12" s="10">
        <v>1</v>
      </c>
      <c r="H12" s="10">
        <v>72</v>
      </c>
      <c r="I12" s="10">
        <v>1</v>
      </c>
      <c r="J12" s="10">
        <v>74</v>
      </c>
      <c r="K12" s="10">
        <v>1</v>
      </c>
      <c r="L12" s="10">
        <v>75</v>
      </c>
      <c r="M12" s="10">
        <v>1</v>
      </c>
      <c r="N12" s="10">
        <v>86</v>
      </c>
      <c r="O12" s="10">
        <v>1</v>
      </c>
      <c r="P12" s="10"/>
      <c r="Q12" s="11">
        <f t="shared" si="0"/>
        <v>70.571428571428569</v>
      </c>
    </row>
    <row r="13" spans="1:17" ht="15.75" customHeight="1">
      <c r="A13" s="2" t="s">
        <v>158</v>
      </c>
      <c r="B13" s="3">
        <v>70</v>
      </c>
      <c r="C13" s="3">
        <v>1</v>
      </c>
      <c r="D13" s="3">
        <v>70</v>
      </c>
      <c r="E13" s="3">
        <v>1</v>
      </c>
      <c r="F13" s="3">
        <v>70</v>
      </c>
      <c r="G13" s="3">
        <v>1</v>
      </c>
      <c r="H13" s="3">
        <v>71</v>
      </c>
      <c r="I13" s="3">
        <v>1</v>
      </c>
      <c r="J13" s="3">
        <v>72</v>
      </c>
      <c r="K13" s="3">
        <v>1</v>
      </c>
      <c r="L13" s="3">
        <v>73</v>
      </c>
      <c r="M13" s="3">
        <v>1</v>
      </c>
      <c r="N13" s="3">
        <v>71</v>
      </c>
      <c r="O13" s="3">
        <v>1</v>
      </c>
      <c r="P13" s="3"/>
      <c r="Q13" s="4">
        <f t="shared" si="0"/>
        <v>67.45</v>
      </c>
    </row>
    <row r="14" spans="1:17" ht="15.75" customHeight="1">
      <c r="A14" s="2" t="s">
        <v>156</v>
      </c>
      <c r="B14" s="3">
        <v>71</v>
      </c>
      <c r="C14" s="3">
        <v>1</v>
      </c>
      <c r="D14" s="3">
        <v>71</v>
      </c>
      <c r="E14" s="3">
        <v>1</v>
      </c>
      <c r="F14" s="3">
        <v>71</v>
      </c>
      <c r="G14" s="3">
        <v>1</v>
      </c>
      <c r="H14" s="3">
        <v>70</v>
      </c>
      <c r="I14" s="3">
        <v>1</v>
      </c>
      <c r="J14" s="3">
        <v>70</v>
      </c>
      <c r="K14" s="3">
        <v>1</v>
      </c>
      <c r="L14" s="3">
        <v>71</v>
      </c>
      <c r="M14" s="3">
        <v>1</v>
      </c>
      <c r="N14" s="3">
        <v>72</v>
      </c>
      <c r="O14" s="3">
        <v>1</v>
      </c>
      <c r="P14" s="3"/>
      <c r="Q14" s="4">
        <f t="shared" si="0"/>
        <v>67.314285714285717</v>
      </c>
    </row>
    <row r="15" spans="1:17" ht="15.75" customHeight="1">
      <c r="A15" s="2" t="s">
        <v>166</v>
      </c>
      <c r="B15" s="3">
        <v>70</v>
      </c>
      <c r="C15" s="3">
        <v>1</v>
      </c>
      <c r="D15" s="3">
        <v>70</v>
      </c>
      <c r="E15" s="3">
        <v>1</v>
      </c>
      <c r="F15" s="3">
        <v>70</v>
      </c>
      <c r="G15" s="3">
        <v>1</v>
      </c>
      <c r="H15" s="3">
        <v>70</v>
      </c>
      <c r="I15" s="3">
        <v>1</v>
      </c>
      <c r="J15" s="3">
        <v>71</v>
      </c>
      <c r="K15" s="3">
        <v>1</v>
      </c>
      <c r="L15" s="3">
        <v>72</v>
      </c>
      <c r="M15" s="3">
        <v>1</v>
      </c>
      <c r="N15" s="3">
        <v>70</v>
      </c>
      <c r="O15" s="3">
        <v>1</v>
      </c>
      <c r="P15" s="3"/>
      <c r="Q15" s="4">
        <f t="shared" si="0"/>
        <v>66.907142857142858</v>
      </c>
    </row>
    <row r="16" spans="1:17" ht="15.75" customHeight="1">
      <c r="A16" s="2" t="s">
        <v>161</v>
      </c>
      <c r="B16" s="3">
        <v>70</v>
      </c>
      <c r="C16" s="3">
        <v>1</v>
      </c>
      <c r="D16" s="3">
        <v>70</v>
      </c>
      <c r="E16" s="3">
        <v>1</v>
      </c>
      <c r="F16" s="3">
        <v>70</v>
      </c>
      <c r="G16" s="3">
        <v>1</v>
      </c>
      <c r="H16" s="3">
        <v>70</v>
      </c>
      <c r="I16" s="3">
        <v>1</v>
      </c>
      <c r="J16" s="3">
        <v>71</v>
      </c>
      <c r="K16" s="3">
        <v>1</v>
      </c>
      <c r="L16" s="3">
        <v>71</v>
      </c>
      <c r="M16" s="3">
        <v>1</v>
      </c>
      <c r="N16" s="3">
        <v>70</v>
      </c>
      <c r="O16" s="3">
        <v>1</v>
      </c>
      <c r="P16" s="3"/>
      <c r="Q16" s="4">
        <f t="shared" si="0"/>
        <v>66.771428571428572</v>
      </c>
    </row>
    <row r="17" spans="1:17" ht="15.75" customHeight="1">
      <c r="A17" s="2" t="s">
        <v>162</v>
      </c>
      <c r="B17" s="3">
        <v>70</v>
      </c>
      <c r="C17" s="3">
        <v>1</v>
      </c>
      <c r="D17" s="3">
        <v>70</v>
      </c>
      <c r="E17" s="3">
        <v>1</v>
      </c>
      <c r="F17" s="3">
        <v>70</v>
      </c>
      <c r="G17" s="3">
        <v>1</v>
      </c>
      <c r="H17" s="3">
        <v>70</v>
      </c>
      <c r="I17" s="3">
        <v>1</v>
      </c>
      <c r="J17" s="3">
        <v>70</v>
      </c>
      <c r="K17" s="3">
        <v>1</v>
      </c>
      <c r="L17" s="3">
        <v>70</v>
      </c>
      <c r="M17" s="3">
        <v>1</v>
      </c>
      <c r="N17" s="3">
        <v>70</v>
      </c>
      <c r="O17" s="3">
        <v>1</v>
      </c>
      <c r="P17" s="3"/>
      <c r="Q17" s="4">
        <f t="shared" si="0"/>
        <v>66.5</v>
      </c>
    </row>
    <row r="18" spans="1:17" ht="15.75" customHeight="1">
      <c r="A18" s="2" t="s">
        <v>154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4"/>
    </row>
    <row r="19" spans="1:17" ht="15.75" customHeight="1">
      <c r="A19" s="2" t="s">
        <v>157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4"/>
    </row>
    <row r="20" spans="1:17" ht="15.75" customHeight="1">
      <c r="A20" s="2" t="s">
        <v>164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4"/>
    </row>
    <row r="21" spans="1:17" ht="15.75" customHeight="1">
      <c r="A21" s="2" t="s">
        <v>165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4"/>
    </row>
    <row r="22" spans="1:17" ht="15.75" customHeight="1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customHeight="1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customHeight="1">
      <c r="A24" s="5" t="s">
        <v>16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4">
        <f>AVERAGE(Q7:Q21)</f>
        <v>70.164285714285711</v>
      </c>
    </row>
    <row r="25" spans="1:17" ht="15.75" customHeight="1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customHeight="1">
      <c r="A26" s="2" t="s">
        <v>17</v>
      </c>
      <c r="B26" s="3" t="s">
        <v>168</v>
      </c>
      <c r="C26" s="3">
        <f>B26*0.4</f>
        <v>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</sheetData>
  <sortState ref="A7:Q17">
    <sortCondition descending="1" ref="Q7"/>
  </sortState>
  <mergeCells count="11">
    <mergeCell ref="B5:C5"/>
    <mergeCell ref="F5:G5"/>
    <mergeCell ref="A2:Q2"/>
    <mergeCell ref="A5:A6"/>
    <mergeCell ref="N5:O5"/>
    <mergeCell ref="J5:K5"/>
    <mergeCell ref="P5:P6"/>
    <mergeCell ref="D5:E5"/>
    <mergeCell ref="L5:M5"/>
    <mergeCell ref="H5:I5"/>
    <mergeCell ref="Q5:Q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"/>
  <sheetViews>
    <sheetView zoomScale="40" zoomScaleNormal="40" workbookViewId="0">
      <selection activeCell="Q7" sqref="Q7"/>
    </sheetView>
  </sheetViews>
  <sheetFormatPr defaultRowHeight="15"/>
  <cols>
    <col min="1" max="1" width="47" style="7" customWidth="1"/>
    <col min="17" max="17" width="15" style="7" customWidth="1"/>
  </cols>
  <sheetData>
    <row r="2" spans="1:17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5" spans="1:17" ht="129.94999999999999" customHeight="1">
      <c r="A5" s="13" t="s">
        <v>2</v>
      </c>
      <c r="B5" s="13" t="s">
        <v>3</v>
      </c>
      <c r="C5" s="14"/>
      <c r="D5" s="13" t="s">
        <v>4</v>
      </c>
      <c r="E5" s="14"/>
      <c r="F5" s="13" t="s">
        <v>5</v>
      </c>
      <c r="G5" s="14"/>
      <c r="H5" s="13" t="s">
        <v>6</v>
      </c>
      <c r="I5" s="14"/>
      <c r="J5" s="13" t="s">
        <v>7</v>
      </c>
      <c r="K5" s="14"/>
      <c r="L5" s="13" t="s">
        <v>8</v>
      </c>
      <c r="M5" s="14"/>
      <c r="N5" s="13" t="s">
        <v>9</v>
      </c>
      <c r="O5" s="14"/>
      <c r="P5" s="13" t="s">
        <v>10</v>
      </c>
      <c r="Q5" s="13" t="s">
        <v>11</v>
      </c>
    </row>
    <row r="6" spans="1:17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6" t="s">
        <v>12</v>
      </c>
      <c r="K6" s="6" t="s">
        <v>13</v>
      </c>
      <c r="L6" s="6" t="s">
        <v>12</v>
      </c>
      <c r="M6" s="6" t="s">
        <v>13</v>
      </c>
      <c r="N6" s="6" t="s">
        <v>12</v>
      </c>
      <c r="O6" s="6" t="s">
        <v>13</v>
      </c>
      <c r="P6" s="17"/>
      <c r="Q6" s="17"/>
    </row>
    <row r="7" spans="1:17" ht="15.75" customHeight="1">
      <c r="A7" s="9" t="s">
        <v>15</v>
      </c>
      <c r="B7" s="10">
        <v>80</v>
      </c>
      <c r="C7" s="10">
        <v>1</v>
      </c>
      <c r="D7" s="10">
        <v>80</v>
      </c>
      <c r="E7" s="10">
        <v>1</v>
      </c>
      <c r="F7" s="10">
        <v>85</v>
      </c>
      <c r="G7" s="10">
        <v>1</v>
      </c>
      <c r="H7" s="10">
        <v>85</v>
      </c>
      <c r="I7" s="10">
        <v>1</v>
      </c>
      <c r="J7" s="10">
        <v>80</v>
      </c>
      <c r="K7" s="10">
        <v>1</v>
      </c>
      <c r="L7" s="10">
        <v>90</v>
      </c>
      <c r="M7" s="10">
        <v>1</v>
      </c>
      <c r="N7" s="10">
        <v>90</v>
      </c>
      <c r="O7" s="10">
        <v>1</v>
      </c>
      <c r="P7" s="10"/>
      <c r="Q7" s="11">
        <f>95*(B7*C7+D7*E7+F7*G7+H7*I7+J7*K7+L7*M7+N7*O7)/((C7+E7+G7+I7+K7+M7+O7)*100)+P7</f>
        <v>80.071428571428569</v>
      </c>
    </row>
    <row r="8" spans="1:17" ht="15.75" customHeight="1">
      <c r="A8" s="2" t="s">
        <v>14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"/>
    </row>
    <row r="9" spans="1:17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.75" customHeight="1">
      <c r="A11" s="5" t="s">
        <v>16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4">
        <f>AVERAGE(Q7:Q8)</f>
        <v>80.071428571428569</v>
      </c>
    </row>
    <row r="12" spans="1:17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.75" customHeight="1">
      <c r="A13" s="2" t="s">
        <v>17</v>
      </c>
      <c r="B13" s="3" t="s">
        <v>18</v>
      </c>
      <c r="C13" s="3">
        <f>B13*0.4</f>
        <v>0.8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</sheetData>
  <sortState ref="A7:Q8">
    <sortCondition descending="1" ref="Q7"/>
  </sortState>
  <mergeCells count="11">
    <mergeCell ref="B5:C5"/>
    <mergeCell ref="F5:G5"/>
    <mergeCell ref="A2:Q2"/>
    <mergeCell ref="A5:A6"/>
    <mergeCell ref="N5:O5"/>
    <mergeCell ref="J5:K5"/>
    <mergeCell ref="P5:P6"/>
    <mergeCell ref="D5:E5"/>
    <mergeCell ref="L5:M5"/>
    <mergeCell ref="H5:I5"/>
    <mergeCell ref="Q5:Q6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zoomScale="70" zoomScaleNormal="70" workbookViewId="0">
      <selection activeCell="I7" sqref="I7:I8"/>
    </sheetView>
  </sheetViews>
  <sheetFormatPr defaultRowHeight="15"/>
  <cols>
    <col min="1" max="1" width="47" style="7" customWidth="1"/>
    <col min="9" max="9" width="15" style="7" customWidth="1"/>
  </cols>
  <sheetData>
    <row r="2" spans="1:9">
      <c r="A2" s="15" t="s">
        <v>169</v>
      </c>
      <c r="B2" s="16"/>
      <c r="C2" s="16"/>
      <c r="D2" s="16"/>
      <c r="E2" s="16"/>
      <c r="F2" s="16"/>
      <c r="G2" s="16"/>
      <c r="H2" s="16"/>
      <c r="I2" s="16"/>
    </row>
    <row r="5" spans="1:9" ht="129.94999999999999" customHeight="1">
      <c r="A5" s="13" t="s">
        <v>2</v>
      </c>
      <c r="B5" s="13" t="s">
        <v>41</v>
      </c>
      <c r="C5" s="14"/>
      <c r="D5" s="13" t="s">
        <v>42</v>
      </c>
      <c r="E5" s="14"/>
      <c r="F5" s="13" t="s">
        <v>170</v>
      </c>
      <c r="G5" s="14"/>
      <c r="H5" s="13" t="s">
        <v>10</v>
      </c>
      <c r="I5" s="13" t="s">
        <v>11</v>
      </c>
    </row>
    <row r="6" spans="1:9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17"/>
      <c r="I6" s="17"/>
    </row>
    <row r="7" spans="1:9" ht="15.75" customHeight="1">
      <c r="A7" s="9" t="s">
        <v>171</v>
      </c>
      <c r="B7" s="10">
        <v>75</v>
      </c>
      <c r="C7" s="10">
        <v>1</v>
      </c>
      <c r="D7" s="10">
        <v>90</v>
      </c>
      <c r="E7" s="10">
        <v>1</v>
      </c>
      <c r="F7" s="10">
        <v>75</v>
      </c>
      <c r="G7" s="10">
        <v>1</v>
      </c>
      <c r="H7" s="10"/>
      <c r="I7" s="11">
        <f t="shared" ref="I7:I13" si="0">95*(B7*C7+D7*E7+F7*G7)/((C7+E7+G7)*100)+H7</f>
        <v>76</v>
      </c>
    </row>
    <row r="8" spans="1:9" ht="15.75" customHeight="1">
      <c r="A8" s="9" t="s">
        <v>172</v>
      </c>
      <c r="B8" s="10">
        <v>70</v>
      </c>
      <c r="C8" s="10">
        <v>1</v>
      </c>
      <c r="D8" s="10">
        <v>80</v>
      </c>
      <c r="E8" s="10">
        <v>1</v>
      </c>
      <c r="F8" s="10">
        <v>80</v>
      </c>
      <c r="G8" s="10">
        <v>1</v>
      </c>
      <c r="H8" s="10"/>
      <c r="I8" s="11">
        <f t="shared" si="0"/>
        <v>72.833333333333329</v>
      </c>
    </row>
    <row r="9" spans="1:9" ht="15.75" customHeight="1">
      <c r="A9" s="2" t="s">
        <v>174</v>
      </c>
      <c r="B9" s="3">
        <v>65</v>
      </c>
      <c r="C9" s="3">
        <v>1</v>
      </c>
      <c r="D9" s="3">
        <v>75</v>
      </c>
      <c r="E9" s="3">
        <v>1</v>
      </c>
      <c r="F9" s="3">
        <v>75</v>
      </c>
      <c r="G9" s="3">
        <v>1</v>
      </c>
      <c r="H9" s="3"/>
      <c r="I9" s="4">
        <f t="shared" si="0"/>
        <v>68.083333333333329</v>
      </c>
    </row>
    <row r="10" spans="1:9" ht="15.75" customHeight="1">
      <c r="A10" s="2" t="s">
        <v>173</v>
      </c>
      <c r="B10" s="3">
        <v>65</v>
      </c>
      <c r="C10" s="3">
        <v>1</v>
      </c>
      <c r="D10" s="3">
        <v>73</v>
      </c>
      <c r="E10" s="3">
        <v>1</v>
      </c>
      <c r="F10" s="3">
        <v>70</v>
      </c>
      <c r="G10" s="3">
        <v>1</v>
      </c>
      <c r="H10" s="3"/>
      <c r="I10" s="4">
        <f t="shared" si="0"/>
        <v>65.86666666666666</v>
      </c>
    </row>
    <row r="11" spans="1:9" ht="15.75" customHeight="1">
      <c r="A11" s="2" t="s">
        <v>177</v>
      </c>
      <c r="B11" s="3">
        <v>65</v>
      </c>
      <c r="C11" s="3">
        <v>1</v>
      </c>
      <c r="D11" s="3">
        <v>75</v>
      </c>
      <c r="E11" s="3">
        <v>1</v>
      </c>
      <c r="F11" s="3">
        <v>68</v>
      </c>
      <c r="G11" s="3">
        <v>1</v>
      </c>
      <c r="H11" s="3"/>
      <c r="I11" s="4">
        <f t="shared" si="0"/>
        <v>65.86666666666666</v>
      </c>
    </row>
    <row r="12" spans="1:9" ht="15.75" customHeight="1">
      <c r="A12" s="2" t="s">
        <v>176</v>
      </c>
      <c r="B12" s="3">
        <v>65</v>
      </c>
      <c r="C12" s="3">
        <v>1</v>
      </c>
      <c r="D12" s="3">
        <v>73</v>
      </c>
      <c r="E12" s="3">
        <v>1</v>
      </c>
      <c r="F12" s="3">
        <v>68</v>
      </c>
      <c r="G12" s="3">
        <v>1</v>
      </c>
      <c r="H12" s="3"/>
      <c r="I12" s="4">
        <f t="shared" si="0"/>
        <v>65.233333333333334</v>
      </c>
    </row>
    <row r="13" spans="1:9" ht="15.75" customHeight="1">
      <c r="A13" s="2" t="s">
        <v>175</v>
      </c>
      <c r="B13" s="3">
        <v>70</v>
      </c>
      <c r="C13" s="3">
        <v>1</v>
      </c>
      <c r="D13" s="3">
        <v>60</v>
      </c>
      <c r="E13" s="3">
        <v>1</v>
      </c>
      <c r="F13" s="3">
        <v>70</v>
      </c>
      <c r="G13" s="3">
        <v>1</v>
      </c>
      <c r="H13" s="3"/>
      <c r="I13" s="4">
        <f t="shared" si="0"/>
        <v>63.333333333333336</v>
      </c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2"/>
      <c r="B15" s="3"/>
      <c r="C15" s="3"/>
      <c r="D15" s="3"/>
      <c r="E15" s="3"/>
      <c r="F15" s="3"/>
      <c r="G15" s="3"/>
      <c r="H15" s="3"/>
      <c r="I15" s="3"/>
    </row>
    <row r="16" spans="1:9" ht="15.75" customHeight="1">
      <c r="A16" s="5" t="s">
        <v>16</v>
      </c>
      <c r="B16" s="3"/>
      <c r="C16" s="3"/>
      <c r="D16" s="3"/>
      <c r="E16" s="3"/>
      <c r="F16" s="3"/>
      <c r="G16" s="3"/>
      <c r="H16" s="3"/>
      <c r="I16" s="4">
        <f>AVERAGE(I7:I13)</f>
        <v>68.173809523809524</v>
      </c>
    </row>
    <row r="17" spans="1:9" ht="15.75" customHeight="1">
      <c r="A17" s="2"/>
      <c r="B17" s="3"/>
      <c r="C17" s="3"/>
      <c r="D17" s="3"/>
      <c r="E17" s="3"/>
      <c r="F17" s="3"/>
      <c r="G17" s="3"/>
      <c r="H17" s="3"/>
      <c r="I17" s="3"/>
    </row>
    <row r="18" spans="1:9" ht="15.75" customHeight="1">
      <c r="A18" s="2" t="s">
        <v>17</v>
      </c>
      <c r="B18" s="3" t="s">
        <v>178</v>
      </c>
      <c r="C18" s="3">
        <f>B18*0.4</f>
        <v>2.8000000000000003</v>
      </c>
      <c r="D18" s="3"/>
      <c r="E18" s="3"/>
      <c r="F18" s="3"/>
      <c r="G18" s="3"/>
      <c r="H18" s="3"/>
      <c r="I18" s="3"/>
    </row>
  </sheetData>
  <sortState ref="A7:I13">
    <sortCondition descending="1" ref="I7"/>
  </sortState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zoomScale="55" zoomScaleNormal="55" workbookViewId="0">
      <selection activeCell="K7" sqref="K7:K10"/>
    </sheetView>
  </sheetViews>
  <sheetFormatPr defaultRowHeight="15"/>
  <cols>
    <col min="1" max="1" width="47" style="7" customWidth="1"/>
    <col min="11" max="11" width="15" style="7" customWidth="1"/>
  </cols>
  <sheetData>
    <row r="2" spans="1:11">
      <c r="A2" s="15" t="s">
        <v>179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5" spans="1:11" ht="129.94999999999999" customHeight="1">
      <c r="A5" s="13" t="s">
        <v>2</v>
      </c>
      <c r="B5" s="13" t="s">
        <v>49</v>
      </c>
      <c r="C5" s="14"/>
      <c r="D5" s="13" t="s">
        <v>180</v>
      </c>
      <c r="E5" s="14"/>
      <c r="F5" s="13" t="s">
        <v>181</v>
      </c>
      <c r="G5" s="14"/>
      <c r="H5" s="13" t="s">
        <v>182</v>
      </c>
      <c r="I5" s="14"/>
      <c r="J5" s="13" t="s">
        <v>10</v>
      </c>
      <c r="K5" s="13" t="s">
        <v>11</v>
      </c>
    </row>
    <row r="6" spans="1:11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17"/>
      <c r="K6" s="17"/>
    </row>
    <row r="7" spans="1:11" ht="15.75" customHeight="1">
      <c r="A7" s="9" t="s">
        <v>186</v>
      </c>
      <c r="B7" s="10">
        <v>95</v>
      </c>
      <c r="C7" s="10">
        <v>1</v>
      </c>
      <c r="D7" s="10">
        <v>95</v>
      </c>
      <c r="E7" s="10">
        <v>1</v>
      </c>
      <c r="F7" s="10">
        <v>95</v>
      </c>
      <c r="G7" s="10">
        <v>1</v>
      </c>
      <c r="H7" s="10">
        <v>93</v>
      </c>
      <c r="I7" s="10">
        <v>1</v>
      </c>
      <c r="J7" s="10"/>
      <c r="K7" s="11">
        <f t="shared" ref="K7:K15" si="0">95*(B7*C7+D7*E7+F7*G7+H7*I7)/((C7+E7+G7+I7)*100)+J7</f>
        <v>89.775000000000006</v>
      </c>
    </row>
    <row r="8" spans="1:11" ht="15.75" customHeight="1">
      <c r="A8" s="9" t="s">
        <v>190</v>
      </c>
      <c r="B8" s="10">
        <v>95</v>
      </c>
      <c r="C8" s="10">
        <v>1</v>
      </c>
      <c r="D8" s="10">
        <v>95</v>
      </c>
      <c r="E8" s="10">
        <v>1</v>
      </c>
      <c r="F8" s="10">
        <v>95</v>
      </c>
      <c r="G8" s="10">
        <v>1</v>
      </c>
      <c r="H8" s="10">
        <v>93</v>
      </c>
      <c r="I8" s="10">
        <v>1</v>
      </c>
      <c r="J8" s="10"/>
      <c r="K8" s="11">
        <f t="shared" si="0"/>
        <v>89.775000000000006</v>
      </c>
    </row>
    <row r="9" spans="1:11" ht="15.75" customHeight="1">
      <c r="A9" s="9" t="s">
        <v>192</v>
      </c>
      <c r="B9" s="10">
        <v>95</v>
      </c>
      <c r="C9" s="10">
        <v>1</v>
      </c>
      <c r="D9" s="10">
        <v>95</v>
      </c>
      <c r="E9" s="10">
        <v>1</v>
      </c>
      <c r="F9" s="10">
        <v>95</v>
      </c>
      <c r="G9" s="10">
        <v>1</v>
      </c>
      <c r="H9" s="10">
        <v>93</v>
      </c>
      <c r="I9" s="10">
        <v>1</v>
      </c>
      <c r="J9" s="10"/>
      <c r="K9" s="11">
        <f t="shared" si="0"/>
        <v>89.775000000000006</v>
      </c>
    </row>
    <row r="10" spans="1:11" ht="15.75" customHeight="1">
      <c r="A10" s="9" t="s">
        <v>184</v>
      </c>
      <c r="B10" s="10">
        <v>90</v>
      </c>
      <c r="C10" s="10">
        <v>1</v>
      </c>
      <c r="D10" s="10">
        <v>91</v>
      </c>
      <c r="E10" s="10">
        <v>1</v>
      </c>
      <c r="F10" s="10">
        <v>91</v>
      </c>
      <c r="G10" s="10">
        <v>1</v>
      </c>
      <c r="H10" s="10">
        <v>90</v>
      </c>
      <c r="I10" s="10">
        <v>1</v>
      </c>
      <c r="J10" s="10"/>
      <c r="K10" s="11">
        <f t="shared" si="0"/>
        <v>85.974999999999994</v>
      </c>
    </row>
    <row r="11" spans="1:11" ht="15.75" customHeight="1">
      <c r="A11" s="2" t="s">
        <v>183</v>
      </c>
      <c r="B11" s="3">
        <v>73</v>
      </c>
      <c r="C11" s="3">
        <v>1</v>
      </c>
      <c r="D11" s="3">
        <v>74</v>
      </c>
      <c r="E11" s="3">
        <v>1</v>
      </c>
      <c r="F11" s="3">
        <v>74</v>
      </c>
      <c r="G11" s="3">
        <v>1</v>
      </c>
      <c r="H11" s="3">
        <v>75</v>
      </c>
      <c r="I11" s="3">
        <v>1</v>
      </c>
      <c r="J11" s="3"/>
      <c r="K11" s="4">
        <f t="shared" si="0"/>
        <v>70.3</v>
      </c>
    </row>
    <row r="12" spans="1:11" ht="15.75" customHeight="1">
      <c r="A12" s="2" t="s">
        <v>185</v>
      </c>
      <c r="B12" s="3">
        <v>71</v>
      </c>
      <c r="C12" s="3">
        <v>1</v>
      </c>
      <c r="D12" s="3">
        <v>70</v>
      </c>
      <c r="E12" s="3">
        <v>1</v>
      </c>
      <c r="F12" s="3">
        <v>70</v>
      </c>
      <c r="G12" s="3">
        <v>1</v>
      </c>
      <c r="H12" s="3">
        <v>75</v>
      </c>
      <c r="I12" s="3">
        <v>1</v>
      </c>
      <c r="J12" s="3"/>
      <c r="K12" s="4">
        <f t="shared" si="0"/>
        <v>67.924999999999997</v>
      </c>
    </row>
    <row r="13" spans="1:11" ht="15.75" customHeight="1">
      <c r="A13" s="2" t="s">
        <v>187</v>
      </c>
      <c r="B13" s="3">
        <v>71</v>
      </c>
      <c r="C13" s="3">
        <v>1</v>
      </c>
      <c r="D13" s="3">
        <v>70</v>
      </c>
      <c r="E13" s="3">
        <v>1</v>
      </c>
      <c r="F13" s="3">
        <v>70</v>
      </c>
      <c r="G13" s="3">
        <v>1</v>
      </c>
      <c r="H13" s="3">
        <v>75</v>
      </c>
      <c r="I13" s="3">
        <v>1</v>
      </c>
      <c r="J13" s="3"/>
      <c r="K13" s="4">
        <f t="shared" si="0"/>
        <v>67.924999999999997</v>
      </c>
    </row>
    <row r="14" spans="1:11" ht="15.75" customHeight="1">
      <c r="A14" s="2" t="s">
        <v>191</v>
      </c>
      <c r="B14" s="3">
        <v>71</v>
      </c>
      <c r="C14" s="3">
        <v>1</v>
      </c>
      <c r="D14" s="3">
        <v>70</v>
      </c>
      <c r="E14" s="3">
        <v>1</v>
      </c>
      <c r="F14" s="3">
        <v>70</v>
      </c>
      <c r="G14" s="3">
        <v>1</v>
      </c>
      <c r="H14" s="3">
        <v>75</v>
      </c>
      <c r="I14" s="3">
        <v>1</v>
      </c>
      <c r="J14" s="3"/>
      <c r="K14" s="4">
        <f t="shared" si="0"/>
        <v>67.924999999999997</v>
      </c>
    </row>
    <row r="15" spans="1:11" ht="15.75" customHeight="1">
      <c r="A15" s="2" t="s">
        <v>188</v>
      </c>
      <c r="B15" s="3">
        <v>71</v>
      </c>
      <c r="C15" s="3">
        <v>1</v>
      </c>
      <c r="D15" s="3">
        <v>70</v>
      </c>
      <c r="E15" s="3">
        <v>1</v>
      </c>
      <c r="F15" s="3">
        <v>70</v>
      </c>
      <c r="G15" s="3">
        <v>1</v>
      </c>
      <c r="H15" s="3">
        <v>73</v>
      </c>
      <c r="I15" s="3">
        <v>1</v>
      </c>
      <c r="J15" s="3"/>
      <c r="K15" s="4">
        <f t="shared" si="0"/>
        <v>67.45</v>
      </c>
    </row>
    <row r="16" spans="1:11" ht="15.75" customHeight="1">
      <c r="A16" s="2" t="s">
        <v>189</v>
      </c>
      <c r="B16" s="3"/>
      <c r="C16" s="3"/>
      <c r="D16" s="3"/>
      <c r="E16" s="3"/>
      <c r="F16" s="3"/>
      <c r="G16" s="3"/>
      <c r="H16" s="3"/>
      <c r="I16" s="3"/>
      <c r="J16" s="3"/>
      <c r="K16" s="4"/>
    </row>
    <row r="17" spans="1:11" ht="15.75" customHeight="1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5.7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5.75" customHeight="1">
      <c r="A19" s="5" t="s">
        <v>16</v>
      </c>
      <c r="B19" s="3"/>
      <c r="C19" s="3"/>
      <c r="D19" s="3"/>
      <c r="E19" s="3"/>
      <c r="F19" s="3"/>
      <c r="G19" s="3"/>
      <c r="H19" s="3"/>
      <c r="I19" s="3"/>
      <c r="J19" s="3"/>
      <c r="K19" s="4">
        <f>AVERAGE(K7:K16)</f>
        <v>77.425000000000011</v>
      </c>
    </row>
    <row r="20" spans="1:11" ht="15.75" customHeight="1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15.75" customHeight="1">
      <c r="A21" s="2" t="s">
        <v>17</v>
      </c>
      <c r="B21" s="3" t="s">
        <v>39</v>
      </c>
      <c r="C21" s="3">
        <f>B21*0.4</f>
        <v>4</v>
      </c>
      <c r="D21" s="3"/>
      <c r="E21" s="3"/>
      <c r="F21" s="3"/>
      <c r="G21" s="3"/>
      <c r="H21" s="3"/>
      <c r="I21" s="3"/>
      <c r="J21" s="3"/>
      <c r="K21" s="3"/>
    </row>
  </sheetData>
  <sortState ref="A7:K16">
    <sortCondition descending="1" ref="K7"/>
  </sortState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zoomScale="70" zoomScaleNormal="70" workbookViewId="0">
      <selection activeCell="A17" sqref="A17"/>
    </sheetView>
  </sheetViews>
  <sheetFormatPr defaultRowHeight="15"/>
  <cols>
    <col min="1" max="1" width="47" style="7" customWidth="1"/>
    <col min="9" max="9" width="15" style="7" customWidth="1"/>
  </cols>
  <sheetData>
    <row r="2" spans="1:9">
      <c r="A2" s="15" t="s">
        <v>193</v>
      </c>
      <c r="B2" s="16"/>
      <c r="C2" s="16"/>
      <c r="D2" s="16"/>
      <c r="E2" s="16"/>
      <c r="F2" s="16"/>
      <c r="G2" s="16"/>
      <c r="H2" s="16"/>
      <c r="I2" s="16"/>
    </row>
    <row r="5" spans="1:9" ht="129.94999999999999" customHeight="1">
      <c r="A5" s="13" t="s">
        <v>2</v>
      </c>
      <c r="B5" s="13" t="s">
        <v>146</v>
      </c>
      <c r="C5" s="14"/>
      <c r="D5" s="13" t="s">
        <v>147</v>
      </c>
      <c r="E5" s="14"/>
      <c r="F5" s="13" t="s">
        <v>148</v>
      </c>
      <c r="G5" s="14"/>
      <c r="H5" s="13" t="s">
        <v>10</v>
      </c>
      <c r="I5" s="13" t="s">
        <v>11</v>
      </c>
    </row>
    <row r="6" spans="1:9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17"/>
      <c r="I6" s="17"/>
    </row>
    <row r="7" spans="1:9" ht="15.75" customHeight="1">
      <c r="A7" s="9" t="s">
        <v>195</v>
      </c>
      <c r="B7" s="10">
        <v>95</v>
      </c>
      <c r="C7" s="10">
        <v>1</v>
      </c>
      <c r="D7" s="10">
        <v>90</v>
      </c>
      <c r="E7" s="10">
        <v>1</v>
      </c>
      <c r="F7" s="10">
        <v>90</v>
      </c>
      <c r="G7" s="10">
        <v>1</v>
      </c>
      <c r="H7" s="10"/>
      <c r="I7" s="11">
        <f>95*(B7*C7+D7*E7+F7*G7)/((C7+E7+G7)*100)+H7</f>
        <v>87.083333333333329</v>
      </c>
    </row>
    <row r="8" spans="1:9" ht="15.75" customHeight="1">
      <c r="A8" s="9" t="s">
        <v>194</v>
      </c>
      <c r="B8" s="10">
        <v>65</v>
      </c>
      <c r="C8" s="10">
        <v>1</v>
      </c>
      <c r="D8" s="10">
        <v>70</v>
      </c>
      <c r="E8" s="10">
        <v>1</v>
      </c>
      <c r="F8" s="10">
        <v>85</v>
      </c>
      <c r="G8" s="10">
        <v>1</v>
      </c>
      <c r="H8" s="10">
        <v>1</v>
      </c>
      <c r="I8" s="11">
        <f>95*(B8*C8+D8*E8+F8*G8)/((C8+E8+G8)*100)+H8</f>
        <v>70.666666666666671</v>
      </c>
    </row>
    <row r="9" spans="1:9" ht="15.75" customHeight="1">
      <c r="A9" s="2" t="s">
        <v>198</v>
      </c>
      <c r="B9" s="3">
        <v>60</v>
      </c>
      <c r="C9" s="3">
        <v>1</v>
      </c>
      <c r="D9" s="3">
        <v>68</v>
      </c>
      <c r="E9" s="3">
        <v>1</v>
      </c>
      <c r="F9" s="3">
        <v>85</v>
      </c>
      <c r="G9" s="3">
        <v>1</v>
      </c>
      <c r="H9" s="3">
        <v>1</v>
      </c>
      <c r="I9" s="4">
        <f>95*(B9*C9+D9*E9+F9*G9)/((C9+E9+G9)*100)+H9</f>
        <v>68.45</v>
      </c>
    </row>
    <row r="10" spans="1:9" ht="15.75" customHeight="1">
      <c r="A10" s="2" t="s">
        <v>196</v>
      </c>
      <c r="B10" s="3">
        <v>65</v>
      </c>
      <c r="C10" s="3">
        <v>1</v>
      </c>
      <c r="D10" s="3">
        <v>66</v>
      </c>
      <c r="E10" s="3">
        <v>1</v>
      </c>
      <c r="F10" s="3">
        <v>85</v>
      </c>
      <c r="G10" s="3">
        <v>1</v>
      </c>
      <c r="H10" s="3"/>
      <c r="I10" s="4">
        <f>95*(B10*C10+D10*E10+F10*G10)/((C10+E10+G10)*100)+H10</f>
        <v>68.400000000000006</v>
      </c>
    </row>
    <row r="11" spans="1:9" ht="15.75" customHeight="1">
      <c r="A11" s="2" t="s">
        <v>197</v>
      </c>
      <c r="B11" s="3"/>
      <c r="C11" s="3"/>
      <c r="D11" s="3"/>
      <c r="E11" s="3"/>
      <c r="F11" s="3"/>
      <c r="G11" s="3"/>
      <c r="H11" s="3"/>
      <c r="I11" s="4"/>
    </row>
    <row r="12" spans="1:9" ht="15.75" customHeight="1">
      <c r="A12" s="2"/>
      <c r="B12" s="3"/>
      <c r="C12" s="3"/>
      <c r="D12" s="3"/>
      <c r="E12" s="3"/>
      <c r="F12" s="3"/>
      <c r="G12" s="3"/>
      <c r="H12" s="3"/>
      <c r="I12" s="3"/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5" t="s">
        <v>16</v>
      </c>
      <c r="B14" s="3"/>
      <c r="C14" s="3"/>
      <c r="D14" s="3"/>
      <c r="E14" s="3"/>
      <c r="F14" s="3"/>
      <c r="G14" s="3"/>
      <c r="H14" s="3"/>
      <c r="I14" s="4">
        <f>AVERAGE(I7:I11)</f>
        <v>73.650000000000006</v>
      </c>
    </row>
    <row r="15" spans="1:9" ht="15.75" customHeight="1">
      <c r="A15" s="2"/>
      <c r="B15" s="3"/>
      <c r="C15" s="3"/>
      <c r="D15" s="3"/>
      <c r="E15" s="3"/>
      <c r="F15" s="3"/>
      <c r="G15" s="3"/>
      <c r="H15" s="3"/>
      <c r="I15" s="3"/>
    </row>
    <row r="16" spans="1:9" ht="15.75" customHeight="1">
      <c r="A16" s="2" t="s">
        <v>17</v>
      </c>
      <c r="B16" s="3" t="s">
        <v>58</v>
      </c>
      <c r="C16" s="3">
        <f>B16*0.4</f>
        <v>2</v>
      </c>
      <c r="D16" s="3"/>
      <c r="E16" s="3"/>
      <c r="F16" s="3"/>
      <c r="G16" s="3"/>
      <c r="H16" s="3"/>
      <c r="I16" s="3"/>
    </row>
  </sheetData>
  <sortState ref="A7:I10">
    <sortCondition descending="1" ref="I7"/>
  </sortState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zoomScale="40" zoomScaleNormal="40" workbookViewId="0">
      <selection activeCell="O7" sqref="O7"/>
    </sheetView>
  </sheetViews>
  <sheetFormatPr defaultRowHeight="15"/>
  <cols>
    <col min="1" max="1" width="47" style="7" customWidth="1"/>
    <col min="15" max="15" width="15" style="7" customWidth="1"/>
  </cols>
  <sheetData>
    <row r="2" spans="1:15">
      <c r="A2" s="15" t="s">
        <v>199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5" spans="1:15" ht="129.94999999999999" customHeight="1">
      <c r="A5" s="13" t="s">
        <v>2</v>
      </c>
      <c r="B5" s="13" t="s">
        <v>200</v>
      </c>
      <c r="C5" s="14"/>
      <c r="D5" s="13" t="s">
        <v>201</v>
      </c>
      <c r="E5" s="14"/>
      <c r="F5" s="13" t="s">
        <v>202</v>
      </c>
      <c r="G5" s="14"/>
      <c r="H5" s="13" t="s">
        <v>203</v>
      </c>
      <c r="I5" s="14"/>
      <c r="J5" s="13" t="s">
        <v>204</v>
      </c>
      <c r="K5" s="14"/>
      <c r="L5" s="13" t="s">
        <v>205</v>
      </c>
      <c r="M5" s="14"/>
      <c r="N5" s="13" t="s">
        <v>10</v>
      </c>
      <c r="O5" s="13" t="s">
        <v>11</v>
      </c>
    </row>
    <row r="6" spans="1:15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6" t="s">
        <v>12</v>
      </c>
      <c r="K6" s="6" t="s">
        <v>13</v>
      </c>
      <c r="L6" s="6" t="s">
        <v>12</v>
      </c>
      <c r="M6" s="6" t="s">
        <v>13</v>
      </c>
      <c r="N6" s="17"/>
      <c r="O6" s="17"/>
    </row>
    <row r="7" spans="1:15" ht="15.75" customHeight="1">
      <c r="A7" s="9" t="s">
        <v>207</v>
      </c>
      <c r="B7" s="10">
        <v>80</v>
      </c>
      <c r="C7" s="10">
        <v>1</v>
      </c>
      <c r="D7" s="10">
        <v>95</v>
      </c>
      <c r="E7" s="10">
        <v>1</v>
      </c>
      <c r="F7" s="10">
        <v>93</v>
      </c>
      <c r="G7" s="10">
        <v>1</v>
      </c>
      <c r="H7" s="10">
        <v>92</v>
      </c>
      <c r="I7" s="10">
        <v>1</v>
      </c>
      <c r="J7" s="10">
        <v>92</v>
      </c>
      <c r="K7" s="10">
        <v>1</v>
      </c>
      <c r="L7" s="10">
        <v>90</v>
      </c>
      <c r="M7" s="10">
        <v>1</v>
      </c>
      <c r="N7" s="10"/>
      <c r="O7" s="11">
        <f>95*(B7*C7+D7*E7+F7*G7+H7*I7+J7*K7+L7*M7)/((C7+E7+G7+I7+K7+M7)*100)+N7</f>
        <v>85.816666666666663</v>
      </c>
    </row>
    <row r="8" spans="1:15" ht="15.75" customHeight="1">
      <c r="A8" s="2" t="s">
        <v>206</v>
      </c>
      <c r="B8" s="3">
        <v>85</v>
      </c>
      <c r="C8" s="3">
        <v>1</v>
      </c>
      <c r="D8" s="3">
        <v>90</v>
      </c>
      <c r="E8" s="3">
        <v>1</v>
      </c>
      <c r="F8" s="3">
        <v>91</v>
      </c>
      <c r="G8" s="3">
        <v>1</v>
      </c>
      <c r="H8" s="3">
        <v>90</v>
      </c>
      <c r="I8" s="3">
        <v>1</v>
      </c>
      <c r="J8" s="3">
        <v>90</v>
      </c>
      <c r="K8" s="3">
        <v>1</v>
      </c>
      <c r="L8" s="3">
        <v>90</v>
      </c>
      <c r="M8" s="3">
        <v>1</v>
      </c>
      <c r="N8" s="3"/>
      <c r="O8" s="4">
        <f>95*(B8*C8+D8*E8+F8*G8+H8*I8+J8*K8+L8*M8)/((C8+E8+G8+I8+K8+M8)*100)+N8</f>
        <v>84.86666666666666</v>
      </c>
    </row>
    <row r="9" spans="1:15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customHeight="1">
      <c r="A11" s="5" t="s">
        <v>16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>
        <f>AVERAGE(O7:O8)</f>
        <v>85.341666666666669</v>
      </c>
    </row>
    <row r="12" spans="1:15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customHeight="1">
      <c r="A13" s="2" t="s">
        <v>17</v>
      </c>
      <c r="B13" s="3" t="s">
        <v>18</v>
      </c>
      <c r="C13" s="3">
        <f>B13*0.4</f>
        <v>0.8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</sheetData>
  <sortState ref="A7:O8">
    <sortCondition descending="1" ref="O7"/>
  </sortState>
  <mergeCells count="10">
    <mergeCell ref="O5:O6"/>
    <mergeCell ref="L5:M5"/>
    <mergeCell ref="D5:E5"/>
    <mergeCell ref="A2:O2"/>
    <mergeCell ref="H5:I5"/>
    <mergeCell ref="F5:G5"/>
    <mergeCell ref="B5:C5"/>
    <mergeCell ref="A5:A6"/>
    <mergeCell ref="N5:N6"/>
    <mergeCell ref="J5:K5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zoomScale="55" zoomScaleNormal="55" workbookViewId="0">
      <selection activeCell="K7" sqref="K7:K8"/>
    </sheetView>
  </sheetViews>
  <sheetFormatPr defaultRowHeight="15"/>
  <cols>
    <col min="1" max="1" width="47" style="7" customWidth="1"/>
    <col min="11" max="11" width="15" style="7" customWidth="1"/>
  </cols>
  <sheetData>
    <row r="2" spans="1:11">
      <c r="A2" s="15" t="s">
        <v>208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5" spans="1:11" ht="129.94999999999999" customHeight="1">
      <c r="A5" s="13" t="s">
        <v>2</v>
      </c>
      <c r="B5" s="13" t="s">
        <v>209</v>
      </c>
      <c r="C5" s="14"/>
      <c r="D5" s="13" t="s">
        <v>210</v>
      </c>
      <c r="E5" s="14"/>
      <c r="F5" s="13" t="s">
        <v>211</v>
      </c>
      <c r="G5" s="14"/>
      <c r="H5" s="13" t="s">
        <v>212</v>
      </c>
      <c r="I5" s="14"/>
      <c r="J5" s="13" t="s">
        <v>10</v>
      </c>
      <c r="K5" s="13" t="s">
        <v>11</v>
      </c>
    </row>
    <row r="6" spans="1:11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17"/>
      <c r="K6" s="17"/>
    </row>
    <row r="7" spans="1:11" ht="15.75" customHeight="1">
      <c r="A7" s="9" t="s">
        <v>217</v>
      </c>
      <c r="B7" s="10">
        <v>85</v>
      </c>
      <c r="C7" s="10">
        <v>1</v>
      </c>
      <c r="D7" s="10">
        <v>75</v>
      </c>
      <c r="E7" s="10">
        <v>1</v>
      </c>
      <c r="F7" s="10">
        <v>85</v>
      </c>
      <c r="G7" s="10">
        <v>1</v>
      </c>
      <c r="H7" s="10">
        <v>78</v>
      </c>
      <c r="I7" s="10">
        <v>1</v>
      </c>
      <c r="J7" s="10"/>
      <c r="K7" s="11">
        <f>95*(B7*C7+D7*E7+F7*G7+H7*I7)/((C7+E7+G7+I7)*100)+J7</f>
        <v>76.712500000000006</v>
      </c>
    </row>
    <row r="8" spans="1:11" ht="15.75" customHeight="1">
      <c r="A8" s="9" t="s">
        <v>215</v>
      </c>
      <c r="B8" s="10">
        <v>67</v>
      </c>
      <c r="C8" s="10">
        <v>1</v>
      </c>
      <c r="D8" s="10">
        <v>65</v>
      </c>
      <c r="E8" s="10">
        <v>1</v>
      </c>
      <c r="F8" s="10">
        <v>68</v>
      </c>
      <c r="G8" s="10">
        <v>1</v>
      </c>
      <c r="H8" s="10">
        <v>70</v>
      </c>
      <c r="I8" s="10">
        <v>1</v>
      </c>
      <c r="J8" s="10"/>
      <c r="K8" s="11">
        <f>95*(B8*C8+D8*E8+F8*G8+H8*I8)/((C8+E8+G8+I8)*100)+J8</f>
        <v>64.125</v>
      </c>
    </row>
    <row r="9" spans="1:11" ht="15.75" customHeight="1">
      <c r="A9" s="2" t="s">
        <v>213</v>
      </c>
      <c r="B9" s="3"/>
      <c r="C9" s="3"/>
      <c r="D9" s="3"/>
      <c r="E9" s="3"/>
      <c r="F9" s="3"/>
      <c r="G9" s="3"/>
      <c r="H9" s="3"/>
      <c r="I9" s="3"/>
      <c r="J9" s="3">
        <v>1</v>
      </c>
      <c r="K9" s="4"/>
    </row>
    <row r="10" spans="1:11" ht="15.75" customHeight="1">
      <c r="A10" s="2" t="s">
        <v>214</v>
      </c>
      <c r="B10" s="3"/>
      <c r="C10" s="3"/>
      <c r="D10" s="3"/>
      <c r="E10" s="3"/>
      <c r="F10" s="3"/>
      <c r="G10" s="3"/>
      <c r="H10" s="3"/>
      <c r="I10" s="3"/>
      <c r="J10" s="3"/>
      <c r="K10" s="4"/>
    </row>
    <row r="11" spans="1:11" ht="15.75" customHeight="1">
      <c r="A11" s="2" t="s">
        <v>216</v>
      </c>
      <c r="B11" s="3"/>
      <c r="C11" s="3"/>
      <c r="D11" s="3"/>
      <c r="E11" s="3"/>
      <c r="F11" s="3"/>
      <c r="G11" s="3"/>
      <c r="H11" s="3"/>
      <c r="I11" s="3"/>
      <c r="J11" s="3"/>
      <c r="K11" s="4"/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5" t="s">
        <v>16</v>
      </c>
      <c r="B14" s="3"/>
      <c r="C14" s="3"/>
      <c r="D14" s="3"/>
      <c r="E14" s="3"/>
      <c r="F14" s="3"/>
      <c r="G14" s="3"/>
      <c r="H14" s="3"/>
      <c r="I14" s="3"/>
      <c r="J14" s="3"/>
      <c r="K14" s="4">
        <f>AVERAGE(K7:K11)</f>
        <v>70.418750000000003</v>
      </c>
    </row>
    <row r="15" spans="1:11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.75" customHeight="1">
      <c r="A16" s="2" t="s">
        <v>17</v>
      </c>
      <c r="B16" s="3" t="s">
        <v>58</v>
      </c>
      <c r="C16" s="3">
        <f>B16*0.4</f>
        <v>2</v>
      </c>
      <c r="D16" s="3"/>
      <c r="E16" s="3"/>
      <c r="F16" s="3"/>
      <c r="G16" s="3"/>
      <c r="H16" s="3"/>
      <c r="I16" s="3"/>
      <c r="J16" s="3"/>
      <c r="K16" s="3"/>
    </row>
  </sheetData>
  <sortState ref="A7:K12">
    <sortCondition descending="1" ref="K7"/>
  </sortState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7"/>
  <sheetViews>
    <sheetView zoomScale="55" zoomScaleNormal="55" workbookViewId="0">
      <selection activeCell="W7" sqref="W7:W12"/>
    </sheetView>
  </sheetViews>
  <sheetFormatPr defaultRowHeight="15"/>
  <cols>
    <col min="1" max="1" width="47" style="7" customWidth="1"/>
    <col min="2" max="14" width="9.140625" customWidth="1"/>
    <col min="15" max="15" width="15" style="7" customWidth="1"/>
    <col min="16" max="19" width="9.140625" customWidth="1"/>
    <col min="23" max="23" width="12.140625" style="7" customWidth="1"/>
  </cols>
  <sheetData>
    <row r="2" spans="1:23">
      <c r="A2" s="15" t="s">
        <v>218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5" spans="1:23" ht="129.94999999999999" customHeight="1">
      <c r="A5" s="13" t="s">
        <v>2</v>
      </c>
      <c r="B5" s="13" t="s">
        <v>200</v>
      </c>
      <c r="C5" s="14"/>
      <c r="D5" s="13" t="s">
        <v>201</v>
      </c>
      <c r="E5" s="14"/>
      <c r="F5" s="13" t="s">
        <v>202</v>
      </c>
      <c r="G5" s="14"/>
      <c r="H5" s="13" t="s">
        <v>203</v>
      </c>
      <c r="I5" s="14"/>
      <c r="J5" s="13" t="s">
        <v>219</v>
      </c>
      <c r="K5" s="14"/>
      <c r="L5" s="13" t="s">
        <v>205</v>
      </c>
      <c r="M5" s="14"/>
      <c r="N5" s="13" t="s">
        <v>220</v>
      </c>
      <c r="O5" s="14"/>
      <c r="P5" s="13" t="s">
        <v>221</v>
      </c>
      <c r="Q5" s="14"/>
      <c r="R5" s="13" t="s">
        <v>222</v>
      </c>
      <c r="S5" s="14"/>
      <c r="T5" s="13" t="s">
        <v>223</v>
      </c>
      <c r="U5" s="14"/>
      <c r="V5" s="13" t="s">
        <v>10</v>
      </c>
      <c r="W5" s="13" t="s">
        <v>11</v>
      </c>
    </row>
    <row r="6" spans="1:23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6" t="s">
        <v>12</v>
      </c>
      <c r="K6" s="6" t="s">
        <v>13</v>
      </c>
      <c r="L6" s="6" t="s">
        <v>12</v>
      </c>
      <c r="M6" s="6" t="s">
        <v>13</v>
      </c>
      <c r="N6" s="6" t="s">
        <v>12</v>
      </c>
      <c r="O6" s="6" t="s">
        <v>13</v>
      </c>
      <c r="P6" s="6" t="s">
        <v>12</v>
      </c>
      <c r="Q6" s="6" t="s">
        <v>13</v>
      </c>
      <c r="R6" s="6" t="s">
        <v>12</v>
      </c>
      <c r="S6" s="6" t="s">
        <v>13</v>
      </c>
      <c r="T6" s="6" t="s">
        <v>12</v>
      </c>
      <c r="U6" s="6" t="s">
        <v>13</v>
      </c>
      <c r="V6" s="17"/>
      <c r="W6" s="17"/>
    </row>
    <row r="7" spans="1:23" ht="15.75" customHeight="1">
      <c r="A7" s="9" t="s">
        <v>236</v>
      </c>
      <c r="B7" s="10">
        <v>95</v>
      </c>
      <c r="C7" s="10">
        <v>1</v>
      </c>
      <c r="D7" s="10">
        <v>97</v>
      </c>
      <c r="E7" s="10">
        <v>1</v>
      </c>
      <c r="F7" s="10"/>
      <c r="G7" s="10"/>
      <c r="H7" s="10"/>
      <c r="I7" s="10"/>
      <c r="J7" s="10"/>
      <c r="K7" s="10"/>
      <c r="L7" s="10"/>
      <c r="M7" s="10"/>
      <c r="N7" s="10">
        <v>95</v>
      </c>
      <c r="O7" s="10">
        <v>1</v>
      </c>
      <c r="P7" s="10">
        <v>97</v>
      </c>
      <c r="Q7" s="10">
        <v>1</v>
      </c>
      <c r="R7" s="10">
        <v>95</v>
      </c>
      <c r="S7" s="10">
        <v>1</v>
      </c>
      <c r="T7" s="10">
        <v>97</v>
      </c>
      <c r="U7" s="10">
        <v>1</v>
      </c>
      <c r="V7" s="10"/>
      <c r="W7" s="11">
        <f t="shared" ref="W7:W22" si="0">95*(B7*C7+D7*E7+F7*G7+H7*I7+J7*K7+L7*M7+N7*O7+P7*Q7+R7*S7+T7*U7)/((C7+E7+G7+I7+K7+M7+O7+Q7+S7+U7)*100)+V7</f>
        <v>91.2</v>
      </c>
    </row>
    <row r="8" spans="1:23" ht="15.75" customHeight="1">
      <c r="A8" s="9" t="s">
        <v>237</v>
      </c>
      <c r="B8" s="10">
        <v>90</v>
      </c>
      <c r="C8" s="10">
        <v>1</v>
      </c>
      <c r="D8" s="10">
        <v>90</v>
      </c>
      <c r="E8" s="10">
        <v>1</v>
      </c>
      <c r="F8" s="10"/>
      <c r="G8" s="10"/>
      <c r="H8" s="10"/>
      <c r="I8" s="10"/>
      <c r="J8" s="10"/>
      <c r="K8" s="10"/>
      <c r="L8" s="10"/>
      <c r="M8" s="10"/>
      <c r="N8" s="10">
        <v>97</v>
      </c>
      <c r="O8" s="10">
        <v>1</v>
      </c>
      <c r="P8" s="10">
        <v>95</v>
      </c>
      <c r="Q8" s="10">
        <v>1</v>
      </c>
      <c r="R8" s="10">
        <v>97</v>
      </c>
      <c r="S8" s="10">
        <v>1</v>
      </c>
      <c r="T8" s="10">
        <v>95</v>
      </c>
      <c r="U8" s="10">
        <v>1</v>
      </c>
      <c r="V8" s="10"/>
      <c r="W8" s="11">
        <f t="shared" si="0"/>
        <v>89.3</v>
      </c>
    </row>
    <row r="9" spans="1:23" ht="15.75" customHeight="1">
      <c r="A9" s="9" t="s">
        <v>235</v>
      </c>
      <c r="B9" s="10">
        <v>90</v>
      </c>
      <c r="C9" s="10">
        <v>1</v>
      </c>
      <c r="D9" s="10">
        <v>93</v>
      </c>
      <c r="E9" s="10">
        <v>1</v>
      </c>
      <c r="F9" s="10"/>
      <c r="G9" s="10"/>
      <c r="H9" s="10"/>
      <c r="I9" s="10"/>
      <c r="J9" s="10"/>
      <c r="K9" s="10"/>
      <c r="L9" s="10"/>
      <c r="M9" s="10"/>
      <c r="N9" s="10">
        <v>95</v>
      </c>
      <c r="O9" s="10">
        <v>1</v>
      </c>
      <c r="P9" s="10">
        <v>93</v>
      </c>
      <c r="Q9" s="10">
        <v>1</v>
      </c>
      <c r="R9" s="10">
        <v>95</v>
      </c>
      <c r="S9" s="10">
        <v>1</v>
      </c>
      <c r="T9" s="10">
        <v>95</v>
      </c>
      <c r="U9" s="10">
        <v>1</v>
      </c>
      <c r="V9" s="10"/>
      <c r="W9" s="11">
        <f t="shared" si="0"/>
        <v>88.825000000000003</v>
      </c>
    </row>
    <row r="10" spans="1:23" ht="15.75" customHeight="1">
      <c r="A10" s="9" t="s">
        <v>229</v>
      </c>
      <c r="B10" s="10">
        <v>90</v>
      </c>
      <c r="C10" s="10">
        <v>1</v>
      </c>
      <c r="D10" s="10">
        <v>95</v>
      </c>
      <c r="E10" s="10">
        <v>1</v>
      </c>
      <c r="F10" s="10">
        <v>92</v>
      </c>
      <c r="G10" s="10">
        <v>1</v>
      </c>
      <c r="H10" s="10">
        <v>90</v>
      </c>
      <c r="I10" s="10">
        <v>1</v>
      </c>
      <c r="J10" s="10">
        <v>92</v>
      </c>
      <c r="K10" s="10">
        <v>1</v>
      </c>
      <c r="L10" s="10">
        <v>90</v>
      </c>
      <c r="M10" s="10">
        <v>1</v>
      </c>
      <c r="N10" s="12"/>
      <c r="O10" s="12"/>
      <c r="P10" s="12"/>
      <c r="Q10" s="12"/>
      <c r="R10" s="12"/>
      <c r="S10" s="12"/>
      <c r="T10" s="12"/>
      <c r="U10" s="12"/>
      <c r="V10" s="10"/>
      <c r="W10" s="11">
        <f t="shared" si="0"/>
        <v>86.924999999999997</v>
      </c>
    </row>
    <row r="11" spans="1:23" ht="15.75" customHeight="1">
      <c r="A11" s="9" t="s">
        <v>239</v>
      </c>
      <c r="B11" s="10">
        <v>75</v>
      </c>
      <c r="C11" s="10">
        <v>1</v>
      </c>
      <c r="D11" s="10">
        <v>86</v>
      </c>
      <c r="E11" s="10">
        <v>1</v>
      </c>
      <c r="F11" s="10"/>
      <c r="G11" s="10"/>
      <c r="H11" s="10"/>
      <c r="I11" s="10"/>
      <c r="J11" s="10"/>
      <c r="K11" s="10"/>
      <c r="L11" s="10"/>
      <c r="M11" s="10"/>
      <c r="N11" s="10">
        <v>85</v>
      </c>
      <c r="O11" s="10">
        <v>1</v>
      </c>
      <c r="P11" s="10">
        <v>84</v>
      </c>
      <c r="Q11" s="10">
        <v>1</v>
      </c>
      <c r="R11" s="10">
        <v>80</v>
      </c>
      <c r="S11" s="10">
        <v>1</v>
      </c>
      <c r="T11" s="10">
        <v>80</v>
      </c>
      <c r="U11" s="10">
        <v>1</v>
      </c>
      <c r="V11" s="10"/>
      <c r="W11" s="11">
        <f t="shared" si="0"/>
        <v>77.583333333333329</v>
      </c>
    </row>
    <row r="12" spans="1:23" ht="15.75" customHeight="1">
      <c r="A12" s="9" t="s">
        <v>238</v>
      </c>
      <c r="B12" s="10">
        <v>77</v>
      </c>
      <c r="C12" s="10">
        <v>1</v>
      </c>
      <c r="D12" s="10">
        <v>80</v>
      </c>
      <c r="E12" s="10">
        <v>1</v>
      </c>
      <c r="F12" s="10"/>
      <c r="G12" s="10"/>
      <c r="H12" s="10"/>
      <c r="I12" s="10"/>
      <c r="J12" s="10"/>
      <c r="K12" s="10"/>
      <c r="L12" s="10"/>
      <c r="M12" s="10"/>
      <c r="N12" s="10">
        <v>85</v>
      </c>
      <c r="O12" s="10">
        <v>1</v>
      </c>
      <c r="P12" s="10">
        <v>82</v>
      </c>
      <c r="Q12" s="10">
        <v>1</v>
      </c>
      <c r="R12" s="10">
        <v>80</v>
      </c>
      <c r="S12" s="10">
        <v>1</v>
      </c>
      <c r="T12" s="10">
        <v>80</v>
      </c>
      <c r="U12" s="10">
        <v>1</v>
      </c>
      <c r="V12" s="10"/>
      <c r="W12" s="11">
        <f t="shared" si="0"/>
        <v>76.63333333333334</v>
      </c>
    </row>
    <row r="13" spans="1:23" ht="15.75" customHeight="1">
      <c r="A13" s="2" t="s">
        <v>232</v>
      </c>
      <c r="B13" s="3">
        <v>70</v>
      </c>
      <c r="C13" s="3">
        <v>1</v>
      </c>
      <c r="D13" s="3">
        <v>70</v>
      </c>
      <c r="E13" s="3">
        <v>1</v>
      </c>
      <c r="F13" s="3">
        <v>80</v>
      </c>
      <c r="G13" s="3">
        <v>1</v>
      </c>
      <c r="H13" s="3">
        <v>82</v>
      </c>
      <c r="I13" s="3">
        <v>1</v>
      </c>
      <c r="J13" s="3">
        <v>85</v>
      </c>
      <c r="K13" s="3">
        <v>1</v>
      </c>
      <c r="L13" s="3">
        <v>80</v>
      </c>
      <c r="M13" s="3">
        <v>1</v>
      </c>
      <c r="N13" s="8"/>
      <c r="O13" s="8"/>
      <c r="P13" s="8"/>
      <c r="Q13" s="8"/>
      <c r="R13" s="8"/>
      <c r="S13" s="8"/>
      <c r="T13" s="8"/>
      <c r="U13" s="8"/>
      <c r="V13" s="3"/>
      <c r="W13" s="4">
        <f t="shared" si="0"/>
        <v>73.941666666666663</v>
      </c>
    </row>
    <row r="14" spans="1:23" ht="15.75" customHeight="1">
      <c r="A14" s="2" t="s">
        <v>231</v>
      </c>
      <c r="B14" s="3">
        <v>65</v>
      </c>
      <c r="C14" s="3">
        <v>1</v>
      </c>
      <c r="D14" s="3">
        <v>71</v>
      </c>
      <c r="E14" s="3">
        <v>1</v>
      </c>
      <c r="F14" s="3"/>
      <c r="G14" s="3"/>
      <c r="H14" s="3"/>
      <c r="I14" s="3"/>
      <c r="J14" s="3"/>
      <c r="K14" s="3"/>
      <c r="L14" s="3"/>
      <c r="M14" s="3"/>
      <c r="N14" s="3">
        <v>78</v>
      </c>
      <c r="O14" s="3">
        <v>1</v>
      </c>
      <c r="P14" s="3">
        <v>75</v>
      </c>
      <c r="Q14" s="3">
        <v>1</v>
      </c>
      <c r="R14" s="3">
        <v>75</v>
      </c>
      <c r="S14" s="3">
        <v>1</v>
      </c>
      <c r="T14" s="3">
        <v>77</v>
      </c>
      <c r="U14" s="3">
        <v>1</v>
      </c>
      <c r="V14" s="3"/>
      <c r="W14" s="4">
        <f t="shared" si="0"/>
        <v>69.825000000000003</v>
      </c>
    </row>
    <row r="15" spans="1:23" ht="15.75" customHeight="1">
      <c r="A15" s="2" t="s">
        <v>224</v>
      </c>
      <c r="B15" s="3">
        <v>65</v>
      </c>
      <c r="C15" s="3">
        <v>1</v>
      </c>
      <c r="D15" s="3">
        <v>72</v>
      </c>
      <c r="E15" s="3">
        <v>1</v>
      </c>
      <c r="F15" s="3"/>
      <c r="G15" s="3"/>
      <c r="H15" s="3"/>
      <c r="I15" s="3"/>
      <c r="J15" s="3"/>
      <c r="K15" s="3"/>
      <c r="L15" s="3"/>
      <c r="M15" s="3"/>
      <c r="N15" s="3">
        <v>74</v>
      </c>
      <c r="O15" s="3">
        <v>1</v>
      </c>
      <c r="P15" s="3">
        <v>77</v>
      </c>
      <c r="Q15" s="3">
        <v>1</v>
      </c>
      <c r="R15" s="3">
        <v>75</v>
      </c>
      <c r="S15" s="3">
        <v>1</v>
      </c>
      <c r="T15" s="3">
        <v>74</v>
      </c>
      <c r="U15" s="3">
        <v>1</v>
      </c>
      <c r="V15" s="3"/>
      <c r="W15" s="4">
        <f t="shared" si="0"/>
        <v>69.191666666666663</v>
      </c>
    </row>
    <row r="16" spans="1:23" ht="15.75" customHeight="1">
      <c r="A16" s="2" t="s">
        <v>228</v>
      </c>
      <c r="B16" s="3">
        <v>66</v>
      </c>
      <c r="C16" s="3">
        <v>1</v>
      </c>
      <c r="D16" s="3">
        <v>70</v>
      </c>
      <c r="E16" s="3">
        <v>1</v>
      </c>
      <c r="F16" s="3"/>
      <c r="G16" s="3"/>
      <c r="H16" s="3"/>
      <c r="I16" s="3"/>
      <c r="J16" s="3"/>
      <c r="K16" s="3"/>
      <c r="L16" s="3"/>
      <c r="M16" s="3"/>
      <c r="N16" s="3">
        <v>77</v>
      </c>
      <c r="O16" s="3">
        <v>1</v>
      </c>
      <c r="P16" s="3">
        <v>75</v>
      </c>
      <c r="Q16" s="3">
        <v>1</v>
      </c>
      <c r="R16" s="3">
        <v>74</v>
      </c>
      <c r="S16" s="3">
        <v>1</v>
      </c>
      <c r="T16" s="3">
        <v>75</v>
      </c>
      <c r="U16" s="3">
        <v>1</v>
      </c>
      <c r="V16" s="3"/>
      <c r="W16" s="4">
        <f t="shared" si="0"/>
        <v>69.191666666666663</v>
      </c>
    </row>
    <row r="17" spans="1:23" ht="15.75" customHeight="1">
      <c r="A17" s="2" t="s">
        <v>233</v>
      </c>
      <c r="B17" s="3">
        <v>65</v>
      </c>
      <c r="C17" s="3">
        <v>1</v>
      </c>
      <c r="D17" s="3">
        <v>68</v>
      </c>
      <c r="E17" s="3">
        <v>1</v>
      </c>
      <c r="F17" s="3">
        <v>75</v>
      </c>
      <c r="G17" s="3">
        <v>1</v>
      </c>
      <c r="H17" s="3">
        <v>76</v>
      </c>
      <c r="I17" s="3">
        <v>1</v>
      </c>
      <c r="J17" s="3">
        <v>82</v>
      </c>
      <c r="K17" s="3">
        <v>1</v>
      </c>
      <c r="L17" s="3">
        <v>70</v>
      </c>
      <c r="M17" s="3">
        <v>1</v>
      </c>
      <c r="N17" s="8"/>
      <c r="O17" s="8"/>
      <c r="P17" s="8"/>
      <c r="Q17" s="8"/>
      <c r="R17" s="8"/>
      <c r="S17" s="8"/>
      <c r="T17" s="8"/>
      <c r="U17" s="8"/>
      <c r="V17" s="3"/>
      <c r="W17" s="4">
        <f t="shared" si="0"/>
        <v>69.033333333333331</v>
      </c>
    </row>
    <row r="18" spans="1:23" ht="15.75" customHeight="1">
      <c r="A18" s="2" t="s">
        <v>230</v>
      </c>
      <c r="B18" s="3">
        <v>67</v>
      </c>
      <c r="C18" s="3">
        <v>1</v>
      </c>
      <c r="D18" s="3">
        <v>70</v>
      </c>
      <c r="E18" s="3">
        <v>1</v>
      </c>
      <c r="F18" s="3">
        <v>76</v>
      </c>
      <c r="G18" s="3">
        <v>1</v>
      </c>
      <c r="H18" s="3">
        <v>76</v>
      </c>
      <c r="I18" s="3">
        <v>1</v>
      </c>
      <c r="J18" s="3">
        <v>75</v>
      </c>
      <c r="K18" s="3">
        <v>1</v>
      </c>
      <c r="L18" s="3">
        <v>70</v>
      </c>
      <c r="M18" s="3">
        <v>1</v>
      </c>
      <c r="N18" s="8"/>
      <c r="O18" s="8"/>
      <c r="P18" s="8"/>
      <c r="Q18" s="8"/>
      <c r="R18" s="8"/>
      <c r="S18" s="8"/>
      <c r="T18" s="8"/>
      <c r="U18" s="8"/>
      <c r="V18" s="3"/>
      <c r="W18" s="4">
        <f t="shared" si="0"/>
        <v>68.716666666666669</v>
      </c>
    </row>
    <row r="19" spans="1:23" ht="15.75" customHeight="1">
      <c r="A19" s="2" t="s">
        <v>226</v>
      </c>
      <c r="B19" s="3">
        <v>67</v>
      </c>
      <c r="C19" s="3">
        <v>1</v>
      </c>
      <c r="D19" s="3">
        <v>70</v>
      </c>
      <c r="E19" s="3">
        <v>1</v>
      </c>
      <c r="F19" s="3"/>
      <c r="G19" s="3"/>
      <c r="H19" s="3"/>
      <c r="I19" s="3"/>
      <c r="J19" s="3"/>
      <c r="K19" s="3"/>
      <c r="L19" s="3"/>
      <c r="M19" s="3"/>
      <c r="N19" s="3">
        <v>74</v>
      </c>
      <c r="O19" s="3">
        <v>1</v>
      </c>
      <c r="P19" s="3">
        <v>72</v>
      </c>
      <c r="Q19" s="3">
        <v>1</v>
      </c>
      <c r="R19" s="3">
        <v>74</v>
      </c>
      <c r="S19" s="3">
        <v>1</v>
      </c>
      <c r="T19" s="3">
        <v>73</v>
      </c>
      <c r="U19" s="3">
        <v>1</v>
      </c>
      <c r="V19" s="3"/>
      <c r="W19" s="4">
        <f t="shared" si="0"/>
        <v>68.083333333333329</v>
      </c>
    </row>
    <row r="20" spans="1:23" ht="15.75" customHeight="1">
      <c r="A20" s="2" t="s">
        <v>225</v>
      </c>
      <c r="B20" s="3">
        <v>70</v>
      </c>
      <c r="C20" s="3">
        <v>1</v>
      </c>
      <c r="D20" s="3">
        <v>72</v>
      </c>
      <c r="E20" s="3">
        <v>1</v>
      </c>
      <c r="F20" s="3">
        <v>73</v>
      </c>
      <c r="G20" s="3">
        <v>1</v>
      </c>
      <c r="H20" s="3">
        <v>73</v>
      </c>
      <c r="I20" s="3">
        <v>1</v>
      </c>
      <c r="J20" s="3">
        <v>71</v>
      </c>
      <c r="K20" s="3">
        <v>1</v>
      </c>
      <c r="L20" s="3">
        <v>70</v>
      </c>
      <c r="M20" s="3">
        <v>1</v>
      </c>
      <c r="N20" s="8"/>
      <c r="O20" s="8"/>
      <c r="P20" s="8"/>
      <c r="Q20" s="8"/>
      <c r="R20" s="8"/>
      <c r="S20" s="8"/>
      <c r="T20" s="8"/>
      <c r="U20" s="8"/>
      <c r="V20" s="3"/>
      <c r="W20" s="4">
        <f t="shared" si="0"/>
        <v>67.924999999999997</v>
      </c>
    </row>
    <row r="21" spans="1:23" ht="15.75" customHeight="1">
      <c r="A21" s="2" t="s">
        <v>234</v>
      </c>
      <c r="B21" s="3">
        <v>66</v>
      </c>
      <c r="C21" s="3">
        <v>1</v>
      </c>
      <c r="D21" s="3">
        <v>73</v>
      </c>
      <c r="E21" s="3">
        <v>1</v>
      </c>
      <c r="F21" s="3">
        <v>70</v>
      </c>
      <c r="G21" s="3">
        <v>1</v>
      </c>
      <c r="H21" s="3">
        <v>71</v>
      </c>
      <c r="I21" s="3">
        <v>1</v>
      </c>
      <c r="J21" s="3">
        <v>71</v>
      </c>
      <c r="K21" s="3">
        <v>1</v>
      </c>
      <c r="L21" s="3">
        <v>70</v>
      </c>
      <c r="M21" s="3">
        <v>1</v>
      </c>
      <c r="N21" s="8"/>
      <c r="O21" s="8"/>
      <c r="P21" s="8"/>
      <c r="Q21" s="8"/>
      <c r="R21" s="8"/>
      <c r="S21" s="8"/>
      <c r="T21" s="8"/>
      <c r="U21" s="8"/>
      <c r="V21" s="3"/>
      <c r="W21" s="4">
        <f t="shared" si="0"/>
        <v>66.658333333333331</v>
      </c>
    </row>
    <row r="22" spans="1:23" ht="15.75" customHeight="1">
      <c r="A22" s="2" t="s">
        <v>227</v>
      </c>
      <c r="B22" s="3">
        <v>65</v>
      </c>
      <c r="C22" s="3">
        <v>1</v>
      </c>
      <c r="D22" s="3">
        <v>70</v>
      </c>
      <c r="E22" s="3">
        <v>1</v>
      </c>
      <c r="F22" s="3">
        <v>66</v>
      </c>
      <c r="G22" s="3">
        <v>1</v>
      </c>
      <c r="H22" s="3">
        <v>68</v>
      </c>
      <c r="I22" s="3">
        <v>1</v>
      </c>
      <c r="J22" s="3">
        <v>72</v>
      </c>
      <c r="K22" s="3">
        <v>1</v>
      </c>
      <c r="L22" s="3">
        <v>75</v>
      </c>
      <c r="M22" s="3">
        <v>1</v>
      </c>
      <c r="N22" s="8"/>
      <c r="O22" s="8"/>
      <c r="P22" s="8"/>
      <c r="Q22" s="8"/>
      <c r="R22" s="8"/>
      <c r="S22" s="8"/>
      <c r="T22" s="8"/>
      <c r="U22" s="8"/>
      <c r="V22" s="3"/>
      <c r="W22" s="4">
        <f t="shared" si="0"/>
        <v>65.86666666666666</v>
      </c>
    </row>
    <row r="23" spans="1:2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ht="15.75" customHeight="1">
      <c r="A25" s="5" t="s">
        <v>16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8"/>
      <c r="O25" s="8"/>
      <c r="P25" s="8"/>
      <c r="Q25" s="8"/>
      <c r="R25" s="8"/>
      <c r="S25" s="8"/>
      <c r="T25" s="8"/>
      <c r="U25" s="8"/>
      <c r="V25" s="3"/>
      <c r="W25" s="4">
        <f>AVERAGE(W7:W22)</f>
        <v>74.931249999999991</v>
      </c>
    </row>
    <row r="26" spans="1:23" ht="15.75" customHeight="1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8"/>
      <c r="O26" s="8"/>
      <c r="P26" s="8"/>
      <c r="Q26" s="8"/>
      <c r="R26" s="8"/>
      <c r="S26" s="8"/>
      <c r="T26" s="8"/>
      <c r="U26" s="8"/>
      <c r="V26" s="3"/>
      <c r="W26" s="3"/>
    </row>
    <row r="27" spans="1:23" ht="15.75" customHeight="1">
      <c r="A27" s="2" t="s">
        <v>17</v>
      </c>
      <c r="B27" s="3">
        <v>16</v>
      </c>
      <c r="C27" s="3">
        <f>B27*0.4</f>
        <v>6.4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8"/>
      <c r="O27" s="8"/>
      <c r="P27" s="8"/>
      <c r="Q27" s="8"/>
      <c r="R27" s="8"/>
      <c r="S27" s="8"/>
      <c r="T27" s="8"/>
      <c r="U27" s="8"/>
      <c r="V27" s="3"/>
      <c r="W27" s="3"/>
    </row>
  </sheetData>
  <sortState ref="A7:W22">
    <sortCondition descending="1" ref="W7"/>
  </sortState>
  <mergeCells count="14">
    <mergeCell ref="A2:O2"/>
    <mergeCell ref="P5:Q5"/>
    <mergeCell ref="H5:I5"/>
    <mergeCell ref="F5:G5"/>
    <mergeCell ref="B5:C5"/>
    <mergeCell ref="V5:V6"/>
    <mergeCell ref="R5:S5"/>
    <mergeCell ref="T5:U5"/>
    <mergeCell ref="W5:W6"/>
    <mergeCell ref="A5:A6"/>
    <mergeCell ref="N5:O5"/>
    <mergeCell ref="J5:K5"/>
    <mergeCell ref="D5:E5"/>
    <mergeCell ref="L5:M5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zoomScale="70" zoomScaleNormal="70" workbookViewId="0">
      <selection activeCell="I7" sqref="I7:I8"/>
    </sheetView>
  </sheetViews>
  <sheetFormatPr defaultRowHeight="15"/>
  <cols>
    <col min="1" max="1" width="47" style="7" customWidth="1"/>
    <col min="9" max="9" width="15" style="7" customWidth="1"/>
  </cols>
  <sheetData>
    <row r="2" spans="1:9">
      <c r="A2" s="15" t="s">
        <v>240</v>
      </c>
      <c r="B2" s="16"/>
      <c r="C2" s="16"/>
      <c r="D2" s="16"/>
      <c r="E2" s="16"/>
      <c r="F2" s="16"/>
      <c r="G2" s="16"/>
      <c r="H2" s="16"/>
      <c r="I2" s="16"/>
    </row>
    <row r="5" spans="1:9" ht="129.94999999999999" customHeight="1">
      <c r="A5" s="13" t="s">
        <v>2</v>
      </c>
      <c r="B5" s="13" t="s">
        <v>75</v>
      </c>
      <c r="C5" s="14"/>
      <c r="D5" s="13" t="s">
        <v>41</v>
      </c>
      <c r="E5" s="14"/>
      <c r="F5" s="13" t="s">
        <v>42</v>
      </c>
      <c r="G5" s="14"/>
      <c r="H5" s="13" t="s">
        <v>10</v>
      </c>
      <c r="I5" s="13" t="s">
        <v>11</v>
      </c>
    </row>
    <row r="6" spans="1:9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17"/>
      <c r="I6" s="17"/>
    </row>
    <row r="7" spans="1:9" ht="15.75" customHeight="1">
      <c r="A7" s="9" t="s">
        <v>241</v>
      </c>
      <c r="B7" s="10">
        <v>90</v>
      </c>
      <c r="C7" s="10">
        <v>1</v>
      </c>
      <c r="D7" s="10">
        <v>90</v>
      </c>
      <c r="E7" s="10">
        <v>1</v>
      </c>
      <c r="F7" s="10">
        <v>90</v>
      </c>
      <c r="G7" s="10">
        <v>1</v>
      </c>
      <c r="H7" s="10"/>
      <c r="I7" s="11">
        <f>95*(B7*C7+D7*E7+F7*G7)/((C7+E7+G7)*100)+H7</f>
        <v>85.5</v>
      </c>
    </row>
    <row r="8" spans="1:9" ht="15.75" customHeight="1">
      <c r="A8" s="9" t="s">
        <v>242</v>
      </c>
      <c r="B8" s="10">
        <v>80</v>
      </c>
      <c r="C8" s="10">
        <v>1</v>
      </c>
      <c r="D8" s="10">
        <v>65</v>
      </c>
      <c r="E8" s="10">
        <v>1</v>
      </c>
      <c r="F8" s="10">
        <v>92</v>
      </c>
      <c r="G8" s="10">
        <v>1</v>
      </c>
      <c r="H8" s="10"/>
      <c r="I8" s="11">
        <f>95*(B8*C8+D8*E8+F8*G8)/((C8+E8+G8)*100)+H8</f>
        <v>75.05</v>
      </c>
    </row>
    <row r="9" spans="1:9" ht="15.75" customHeight="1">
      <c r="A9" s="2" t="s">
        <v>245</v>
      </c>
      <c r="B9" s="3">
        <v>72</v>
      </c>
      <c r="C9" s="3">
        <v>1</v>
      </c>
      <c r="D9" s="3">
        <v>65</v>
      </c>
      <c r="E9" s="3">
        <v>1</v>
      </c>
      <c r="F9" s="3">
        <v>77</v>
      </c>
      <c r="G9" s="3">
        <v>1</v>
      </c>
      <c r="H9" s="3"/>
      <c r="I9" s="4">
        <f>95*(B9*C9+D9*E9+F9*G9)/((C9+E9+G9)*100)+H9</f>
        <v>67.766666666666666</v>
      </c>
    </row>
    <row r="10" spans="1:9" ht="15.75" customHeight="1">
      <c r="A10" s="2" t="s">
        <v>243</v>
      </c>
      <c r="B10" s="3"/>
      <c r="C10" s="3"/>
      <c r="D10" s="3"/>
      <c r="E10" s="3"/>
      <c r="F10" s="3"/>
      <c r="G10" s="3"/>
      <c r="H10" s="3"/>
      <c r="I10" s="4"/>
    </row>
    <row r="11" spans="1:9" ht="15.75" customHeight="1">
      <c r="A11" s="2" t="s">
        <v>244</v>
      </c>
      <c r="B11" s="3"/>
      <c r="C11" s="3"/>
      <c r="D11" s="3"/>
      <c r="E11" s="3"/>
      <c r="F11" s="3"/>
      <c r="G11" s="3"/>
      <c r="H11" s="3">
        <v>1</v>
      </c>
      <c r="I11" s="4"/>
    </row>
    <row r="12" spans="1:9" ht="15.75" customHeight="1">
      <c r="A12" s="2" t="s">
        <v>246</v>
      </c>
      <c r="B12" s="3"/>
      <c r="C12" s="3"/>
      <c r="D12" s="3"/>
      <c r="E12" s="3"/>
      <c r="F12" s="3"/>
      <c r="G12" s="3"/>
      <c r="H12" s="3"/>
      <c r="I12" s="4"/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5" t="s">
        <v>16</v>
      </c>
      <c r="B15" s="3"/>
      <c r="C15" s="3"/>
      <c r="D15" s="3"/>
      <c r="E15" s="3"/>
      <c r="F15" s="3"/>
      <c r="G15" s="3"/>
      <c r="H15" s="3"/>
      <c r="I15" s="4">
        <f>AVERAGE(I7:I12)</f>
        <v>76.105555555555554</v>
      </c>
    </row>
    <row r="16" spans="1:9" ht="15.75" customHeight="1">
      <c r="A16" s="2"/>
      <c r="B16" s="3"/>
      <c r="C16" s="3"/>
      <c r="D16" s="3"/>
      <c r="E16" s="3"/>
      <c r="F16" s="3"/>
      <c r="G16" s="3"/>
      <c r="H16" s="3"/>
      <c r="I16" s="3"/>
    </row>
    <row r="17" spans="1:9" ht="15.75" customHeight="1">
      <c r="A17" s="2" t="s">
        <v>17</v>
      </c>
      <c r="B17" s="3" t="s">
        <v>96</v>
      </c>
      <c r="C17" s="3">
        <f>B17*0.4</f>
        <v>2.4000000000000004</v>
      </c>
      <c r="D17" s="3"/>
      <c r="E17" s="3"/>
      <c r="F17" s="3"/>
      <c r="G17" s="3"/>
      <c r="H17" s="3"/>
      <c r="I17" s="3"/>
    </row>
  </sheetData>
  <sortState ref="A7:I12">
    <sortCondition descending="1" ref="I7"/>
  </sortState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2"/>
  <sheetViews>
    <sheetView zoomScale="40" zoomScaleNormal="40" workbookViewId="0">
      <selection activeCell="S7" sqref="S7:S9"/>
    </sheetView>
  </sheetViews>
  <sheetFormatPr defaultRowHeight="15"/>
  <cols>
    <col min="1" max="1" width="47" style="7" customWidth="1"/>
    <col min="13" max="13" width="15" style="7" customWidth="1"/>
  </cols>
  <sheetData>
    <row r="2" spans="1:19">
      <c r="A2" s="15" t="s">
        <v>247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5" spans="1:19" ht="129.94999999999999" customHeight="1">
      <c r="A5" s="13" t="s">
        <v>2</v>
      </c>
      <c r="B5" s="13" t="s">
        <v>49</v>
      </c>
      <c r="C5" s="18"/>
      <c r="D5" s="13" t="s">
        <v>248</v>
      </c>
      <c r="E5" s="18"/>
      <c r="F5" s="13" t="s">
        <v>249</v>
      </c>
      <c r="G5" s="18"/>
      <c r="H5" s="13" t="s">
        <v>250</v>
      </c>
      <c r="I5" s="18"/>
      <c r="J5" s="13" t="s">
        <v>251</v>
      </c>
      <c r="K5" s="18"/>
      <c r="L5" s="13" t="s">
        <v>252</v>
      </c>
      <c r="M5" s="18"/>
      <c r="N5" s="13" t="s">
        <v>253</v>
      </c>
      <c r="O5" s="18"/>
      <c r="P5" s="13" t="s">
        <v>254</v>
      </c>
      <c r="Q5" s="18"/>
      <c r="R5" s="13" t="s">
        <v>10</v>
      </c>
      <c r="S5" s="13" t="s">
        <v>11</v>
      </c>
    </row>
    <row r="6" spans="1:19" ht="15.95" customHeight="1">
      <c r="A6" s="18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6" t="s">
        <v>12</v>
      </c>
      <c r="K6" s="6" t="s">
        <v>13</v>
      </c>
      <c r="L6" s="6" t="s">
        <v>12</v>
      </c>
      <c r="M6" s="6" t="s">
        <v>13</v>
      </c>
      <c r="N6" s="6" t="s">
        <v>12</v>
      </c>
      <c r="O6" s="6" t="s">
        <v>13</v>
      </c>
      <c r="P6" s="6" t="s">
        <v>12</v>
      </c>
      <c r="Q6" s="6" t="s">
        <v>13</v>
      </c>
      <c r="R6" s="18"/>
      <c r="S6" s="18"/>
    </row>
    <row r="7" spans="1:19" ht="15.75" customHeight="1">
      <c r="A7" s="9" t="s">
        <v>263</v>
      </c>
      <c r="B7" s="10">
        <v>95</v>
      </c>
      <c r="C7" s="10">
        <v>1</v>
      </c>
      <c r="D7" s="10">
        <v>94</v>
      </c>
      <c r="E7" s="10">
        <v>1</v>
      </c>
      <c r="F7" s="10">
        <v>95</v>
      </c>
      <c r="G7" s="10">
        <v>1</v>
      </c>
      <c r="H7" s="10">
        <v>94</v>
      </c>
      <c r="I7" s="10">
        <v>1</v>
      </c>
      <c r="J7" s="10">
        <v>93</v>
      </c>
      <c r="K7" s="10">
        <v>1</v>
      </c>
      <c r="L7" s="12"/>
      <c r="M7" s="10"/>
      <c r="N7" s="12"/>
      <c r="O7" s="12"/>
      <c r="P7" s="12"/>
      <c r="Q7" s="12"/>
      <c r="R7" s="10">
        <v>1</v>
      </c>
      <c r="S7" s="11">
        <f t="shared" ref="S7:S15" si="0">95*(B7*C7+D7*E7+F7*G7+H7*I7+J7*K7+L7*M7+N7*O7+P7*Q7)/((C7+E7+G7+I7+K7+M7+O7+Q7)*100)+R7</f>
        <v>90.49</v>
      </c>
    </row>
    <row r="8" spans="1:19" ht="15.75" customHeight="1">
      <c r="A8" s="9" t="s">
        <v>258</v>
      </c>
      <c r="B8" s="10">
        <v>95</v>
      </c>
      <c r="C8" s="10">
        <v>1</v>
      </c>
      <c r="D8" s="10">
        <v>92</v>
      </c>
      <c r="E8" s="10">
        <v>1</v>
      </c>
      <c r="F8" s="10">
        <v>95</v>
      </c>
      <c r="G8" s="10">
        <v>1</v>
      </c>
      <c r="H8" s="10">
        <v>94</v>
      </c>
      <c r="I8" s="10">
        <v>1</v>
      </c>
      <c r="J8" s="10">
        <v>91</v>
      </c>
      <c r="K8" s="10">
        <v>1</v>
      </c>
      <c r="L8" s="12"/>
      <c r="M8" s="10"/>
      <c r="N8" s="12"/>
      <c r="O8" s="12"/>
      <c r="P8" s="12"/>
      <c r="Q8" s="12"/>
      <c r="R8" s="10"/>
      <c r="S8" s="11">
        <f t="shared" si="0"/>
        <v>88.73</v>
      </c>
    </row>
    <row r="9" spans="1:19" ht="15.75" customHeight="1">
      <c r="A9" s="9" t="s">
        <v>261</v>
      </c>
      <c r="B9" s="10">
        <v>95</v>
      </c>
      <c r="C9" s="10">
        <v>1</v>
      </c>
      <c r="D9" s="10">
        <v>92</v>
      </c>
      <c r="E9" s="10">
        <v>1</v>
      </c>
      <c r="F9" s="10">
        <v>95</v>
      </c>
      <c r="G9" s="10">
        <v>1</v>
      </c>
      <c r="H9" s="10">
        <v>94</v>
      </c>
      <c r="I9" s="10">
        <v>1</v>
      </c>
      <c r="J9" s="10">
        <v>91</v>
      </c>
      <c r="K9" s="10">
        <v>1</v>
      </c>
      <c r="L9" s="12"/>
      <c r="M9" s="10"/>
      <c r="N9" s="12"/>
      <c r="O9" s="12"/>
      <c r="P9" s="12"/>
      <c r="Q9" s="12"/>
      <c r="R9" s="10"/>
      <c r="S9" s="11">
        <f t="shared" si="0"/>
        <v>88.73</v>
      </c>
    </row>
    <row r="10" spans="1:19" ht="15.75" customHeight="1">
      <c r="A10" s="2" t="s">
        <v>257</v>
      </c>
      <c r="B10" s="3">
        <v>95</v>
      </c>
      <c r="C10" s="3">
        <v>1</v>
      </c>
      <c r="D10" s="3">
        <v>90</v>
      </c>
      <c r="E10" s="3">
        <v>1</v>
      </c>
      <c r="F10" s="3"/>
      <c r="G10" s="3"/>
      <c r="H10" s="3"/>
      <c r="I10" s="3"/>
      <c r="J10" s="3"/>
      <c r="K10" s="3"/>
      <c r="L10" s="8">
        <v>93</v>
      </c>
      <c r="M10" s="3">
        <v>1</v>
      </c>
      <c r="N10" s="3">
        <v>92</v>
      </c>
      <c r="O10" s="3">
        <v>1</v>
      </c>
      <c r="P10" s="3">
        <v>95</v>
      </c>
      <c r="Q10" s="3">
        <v>1</v>
      </c>
      <c r="R10" s="3"/>
      <c r="S10" s="4">
        <f t="shared" si="0"/>
        <v>88.35</v>
      </c>
    </row>
    <row r="11" spans="1:19" ht="15.75" customHeight="1">
      <c r="A11" s="2" t="s">
        <v>260</v>
      </c>
      <c r="B11" s="3">
        <v>90</v>
      </c>
      <c r="C11" s="3">
        <v>1</v>
      </c>
      <c r="D11" s="3">
        <v>80</v>
      </c>
      <c r="E11" s="3">
        <v>1</v>
      </c>
      <c r="F11" s="3"/>
      <c r="G11" s="3"/>
      <c r="H11" s="3"/>
      <c r="I11" s="3"/>
      <c r="J11" s="3"/>
      <c r="K11" s="3"/>
      <c r="L11" s="8">
        <v>95</v>
      </c>
      <c r="M11" s="3">
        <v>1</v>
      </c>
      <c r="N11" s="3">
        <v>92</v>
      </c>
      <c r="O11" s="3">
        <v>1</v>
      </c>
      <c r="P11" s="3">
        <v>95</v>
      </c>
      <c r="Q11" s="3">
        <v>1</v>
      </c>
      <c r="R11" s="3"/>
      <c r="S11" s="4">
        <f t="shared" si="0"/>
        <v>85.88</v>
      </c>
    </row>
    <row r="12" spans="1:19" ht="15.75" customHeight="1">
      <c r="A12" s="2" t="s">
        <v>255</v>
      </c>
      <c r="B12" s="3">
        <v>70</v>
      </c>
      <c r="C12" s="3">
        <v>1</v>
      </c>
      <c r="D12" s="3">
        <v>73</v>
      </c>
      <c r="E12" s="3">
        <v>1</v>
      </c>
      <c r="F12" s="3"/>
      <c r="G12" s="3"/>
      <c r="H12" s="3"/>
      <c r="I12" s="3"/>
      <c r="J12" s="3"/>
      <c r="K12" s="3"/>
      <c r="L12" s="8">
        <v>92</v>
      </c>
      <c r="M12" s="3">
        <v>1</v>
      </c>
      <c r="N12" s="3">
        <v>90</v>
      </c>
      <c r="O12" s="3">
        <v>1</v>
      </c>
      <c r="P12" s="3">
        <v>95</v>
      </c>
      <c r="Q12" s="3">
        <v>1</v>
      </c>
      <c r="R12" s="3"/>
      <c r="S12" s="4">
        <f t="shared" si="0"/>
        <v>79.8</v>
      </c>
    </row>
    <row r="13" spans="1:19" ht="15.75" customHeight="1">
      <c r="A13" s="2" t="s">
        <v>256</v>
      </c>
      <c r="B13" s="3">
        <v>75</v>
      </c>
      <c r="C13" s="3">
        <v>1</v>
      </c>
      <c r="D13" s="3">
        <v>90</v>
      </c>
      <c r="E13" s="3">
        <v>1</v>
      </c>
      <c r="F13" s="3">
        <v>80</v>
      </c>
      <c r="G13" s="3">
        <v>1</v>
      </c>
      <c r="H13" s="3">
        <v>82</v>
      </c>
      <c r="I13" s="3">
        <v>1</v>
      </c>
      <c r="J13" s="3">
        <v>90</v>
      </c>
      <c r="K13" s="3">
        <v>1</v>
      </c>
      <c r="L13" s="8"/>
      <c r="M13" s="3"/>
      <c r="N13" s="8"/>
      <c r="O13" s="8"/>
      <c r="P13" s="8"/>
      <c r="Q13" s="8"/>
      <c r="R13" s="3"/>
      <c r="S13" s="4">
        <f t="shared" si="0"/>
        <v>79.23</v>
      </c>
    </row>
    <row r="14" spans="1:19" ht="15.75" customHeight="1">
      <c r="A14" s="2" t="s">
        <v>259</v>
      </c>
      <c r="B14" s="3">
        <v>75</v>
      </c>
      <c r="C14" s="3">
        <v>1</v>
      </c>
      <c r="D14" s="3">
        <v>72</v>
      </c>
      <c r="E14" s="3">
        <v>1</v>
      </c>
      <c r="F14" s="3">
        <v>73</v>
      </c>
      <c r="G14" s="3">
        <v>1</v>
      </c>
      <c r="H14" s="3">
        <v>75</v>
      </c>
      <c r="I14" s="3">
        <v>1</v>
      </c>
      <c r="J14" s="3">
        <v>66</v>
      </c>
      <c r="K14" s="3">
        <v>1</v>
      </c>
      <c r="L14" s="8"/>
      <c r="M14" s="3"/>
      <c r="N14" s="8"/>
      <c r="O14" s="8"/>
      <c r="P14" s="8"/>
      <c r="Q14" s="8"/>
      <c r="R14" s="3"/>
      <c r="S14" s="4">
        <f t="shared" si="0"/>
        <v>68.59</v>
      </c>
    </row>
    <row r="15" spans="1:19" ht="15.75" customHeight="1">
      <c r="A15" s="2" t="s">
        <v>262</v>
      </c>
      <c r="B15" s="3">
        <v>75</v>
      </c>
      <c r="C15" s="3">
        <v>1</v>
      </c>
      <c r="D15" s="3">
        <v>68</v>
      </c>
      <c r="E15" s="3">
        <v>1</v>
      </c>
      <c r="F15" s="3">
        <v>73</v>
      </c>
      <c r="G15" s="3">
        <v>1</v>
      </c>
      <c r="H15" s="3">
        <v>75</v>
      </c>
      <c r="I15" s="3">
        <v>1</v>
      </c>
      <c r="J15" s="3">
        <v>70</v>
      </c>
      <c r="K15" s="3">
        <v>1</v>
      </c>
      <c r="L15" s="8"/>
      <c r="M15" s="3"/>
      <c r="N15" s="8"/>
      <c r="O15" s="8"/>
      <c r="P15" s="8"/>
      <c r="Q15" s="8"/>
      <c r="R15" s="3"/>
      <c r="S15" s="4">
        <f t="shared" si="0"/>
        <v>68.59</v>
      </c>
    </row>
    <row r="16" spans="1:19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ht="15.75">
      <c r="A18" s="5" t="s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8"/>
      <c r="N18" s="8"/>
      <c r="O18" s="8"/>
      <c r="P18" s="8"/>
      <c r="Q18" s="8"/>
      <c r="R18" s="8"/>
      <c r="S18" s="4">
        <f>AVERAGE(S7:S15)</f>
        <v>82.043333333333337</v>
      </c>
    </row>
    <row r="19" spans="1:19" ht="15.7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8"/>
      <c r="N19" s="8"/>
      <c r="O19" s="8"/>
      <c r="P19" s="8"/>
      <c r="Q19" s="8"/>
      <c r="R19" s="8"/>
      <c r="S19" s="3"/>
    </row>
    <row r="20" spans="1:19" ht="15.75" customHeight="1">
      <c r="A20" s="2" t="s">
        <v>17</v>
      </c>
      <c r="B20" s="3">
        <v>9</v>
      </c>
      <c r="C20" s="3">
        <f>B20*0.4</f>
        <v>3.6</v>
      </c>
      <c r="D20" s="3"/>
      <c r="E20" s="3"/>
      <c r="F20" s="3"/>
      <c r="G20" s="3"/>
      <c r="H20" s="3"/>
      <c r="I20" s="3"/>
      <c r="J20" s="3"/>
      <c r="K20" s="3"/>
      <c r="L20" s="3"/>
      <c r="M20" s="8"/>
      <c r="N20" s="8"/>
      <c r="O20" s="8"/>
      <c r="P20" s="8"/>
      <c r="Q20" s="8"/>
      <c r="R20" s="8"/>
      <c r="S20" s="3"/>
    </row>
    <row r="21" spans="1:19" ht="15.75" customHeight="1"/>
    <row r="22" spans="1:19" ht="15.75" customHeight="1"/>
  </sheetData>
  <sortState ref="A7:S15">
    <sortCondition descending="1" ref="S7"/>
  </sortState>
  <mergeCells count="12">
    <mergeCell ref="A2:M2"/>
    <mergeCell ref="D5:E5"/>
    <mergeCell ref="L5:M5"/>
    <mergeCell ref="R5:R6"/>
    <mergeCell ref="P5:Q5"/>
    <mergeCell ref="H5:I5"/>
    <mergeCell ref="F5:G5"/>
    <mergeCell ref="S5:S6"/>
    <mergeCell ref="B5:C5"/>
    <mergeCell ref="A5:A6"/>
    <mergeCell ref="N5:O5"/>
    <mergeCell ref="J5:K5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zoomScale="55" zoomScaleNormal="55" workbookViewId="0">
      <selection activeCell="K7" sqref="K7:K8"/>
    </sheetView>
  </sheetViews>
  <sheetFormatPr defaultRowHeight="15"/>
  <cols>
    <col min="1" max="1" width="47" style="7" customWidth="1"/>
    <col min="11" max="11" width="15" style="7" customWidth="1"/>
  </cols>
  <sheetData>
    <row r="2" spans="1:11">
      <c r="A2" s="15" t="s">
        <v>264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5" spans="1:11" ht="129.94999999999999" customHeight="1">
      <c r="A5" s="13" t="s">
        <v>2</v>
      </c>
      <c r="B5" s="13" t="s">
        <v>209</v>
      </c>
      <c r="C5" s="14"/>
      <c r="D5" s="13" t="s">
        <v>211</v>
      </c>
      <c r="E5" s="14"/>
      <c r="F5" s="13" t="s">
        <v>210</v>
      </c>
      <c r="G5" s="14"/>
      <c r="H5" s="13" t="s">
        <v>212</v>
      </c>
      <c r="I5" s="14"/>
      <c r="J5" s="13" t="s">
        <v>10</v>
      </c>
      <c r="K5" s="13" t="s">
        <v>11</v>
      </c>
    </row>
    <row r="6" spans="1:11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17"/>
      <c r="K6" s="17"/>
    </row>
    <row r="7" spans="1:11" ht="15.75" customHeight="1">
      <c r="A7" s="9" t="s">
        <v>270</v>
      </c>
      <c r="B7" s="10">
        <v>98</v>
      </c>
      <c r="C7" s="10">
        <v>1</v>
      </c>
      <c r="D7" s="10">
        <v>98</v>
      </c>
      <c r="E7" s="10">
        <v>1</v>
      </c>
      <c r="F7" s="10">
        <v>90</v>
      </c>
      <c r="G7" s="10">
        <v>1</v>
      </c>
      <c r="H7" s="10">
        <v>85</v>
      </c>
      <c r="I7" s="10">
        <v>1</v>
      </c>
      <c r="J7" s="10"/>
      <c r="K7" s="11">
        <f>95*(B7*C7+D7*E7+F7*G7+H7*I7)/((C7+E7+G7+I7)*100)+J7</f>
        <v>88.112499999999997</v>
      </c>
    </row>
    <row r="8" spans="1:11" ht="15.75" customHeight="1">
      <c r="A8" s="9" t="s">
        <v>266</v>
      </c>
      <c r="B8" s="10">
        <v>90</v>
      </c>
      <c r="C8" s="10">
        <v>1</v>
      </c>
      <c r="D8" s="10">
        <v>90</v>
      </c>
      <c r="E8" s="10">
        <v>1</v>
      </c>
      <c r="F8" s="10">
        <v>73</v>
      </c>
      <c r="G8" s="10">
        <v>1</v>
      </c>
      <c r="H8" s="10">
        <v>84</v>
      </c>
      <c r="I8" s="10">
        <v>1</v>
      </c>
      <c r="J8" s="10"/>
      <c r="K8" s="11">
        <f>95*(B8*C8+D8*E8+F8*G8+H8*I8)/((C8+E8+G8+I8)*100)+J8</f>
        <v>80.037499999999994</v>
      </c>
    </row>
    <row r="9" spans="1:11" ht="15.75" customHeight="1">
      <c r="A9" s="2" t="s">
        <v>267</v>
      </c>
      <c r="B9" s="3">
        <v>82</v>
      </c>
      <c r="C9" s="3">
        <v>1</v>
      </c>
      <c r="D9" s="3">
        <v>85</v>
      </c>
      <c r="E9" s="3">
        <v>1</v>
      </c>
      <c r="F9" s="3">
        <v>70</v>
      </c>
      <c r="G9" s="3">
        <v>1</v>
      </c>
      <c r="H9" s="3">
        <v>70</v>
      </c>
      <c r="I9" s="3">
        <v>1</v>
      </c>
      <c r="J9" s="3"/>
      <c r="K9" s="4">
        <f>95*(B9*C9+D9*E9+F9*G9+H9*I9)/((C9+E9+G9+I9)*100)+J9</f>
        <v>72.912499999999994</v>
      </c>
    </row>
    <row r="10" spans="1:11" ht="15.75" customHeight="1">
      <c r="A10" s="2" t="s">
        <v>271</v>
      </c>
      <c r="B10" s="3">
        <v>68</v>
      </c>
      <c r="C10" s="3">
        <v>1</v>
      </c>
      <c r="D10" s="3">
        <v>65</v>
      </c>
      <c r="E10" s="3">
        <v>1</v>
      </c>
      <c r="F10" s="3">
        <v>65</v>
      </c>
      <c r="G10" s="3">
        <v>1</v>
      </c>
      <c r="H10" s="3">
        <v>68</v>
      </c>
      <c r="I10" s="3">
        <v>1</v>
      </c>
      <c r="J10" s="3"/>
      <c r="K10" s="4">
        <f>95*(B10*C10+D10*E10+F10*G10+H10*I10)/((C10+E10+G10+I10)*100)+J10</f>
        <v>63.174999999999997</v>
      </c>
    </row>
    <row r="11" spans="1:11" ht="15.75" customHeight="1">
      <c r="A11" s="2" t="s">
        <v>265</v>
      </c>
      <c r="B11" s="3">
        <v>67</v>
      </c>
      <c r="C11" s="3">
        <v>1</v>
      </c>
      <c r="D11" s="3">
        <v>65</v>
      </c>
      <c r="E11" s="3">
        <v>1</v>
      </c>
      <c r="F11" s="3">
        <v>65</v>
      </c>
      <c r="G11" s="3">
        <v>1</v>
      </c>
      <c r="H11" s="3">
        <v>67</v>
      </c>
      <c r="I11" s="3">
        <v>1</v>
      </c>
      <c r="J11" s="3"/>
      <c r="K11" s="4">
        <f>95*(B11*C11+D11*E11+F11*G11+H11*I11)/((C11+E11+G11+I11)*100)+J11</f>
        <v>62.7</v>
      </c>
    </row>
    <row r="12" spans="1:11" ht="15.75" customHeight="1">
      <c r="A12" s="2" t="s">
        <v>268</v>
      </c>
      <c r="B12" s="3"/>
      <c r="C12" s="3"/>
      <c r="D12" s="3"/>
      <c r="E12" s="3"/>
      <c r="F12" s="3"/>
      <c r="G12" s="3"/>
      <c r="H12" s="3"/>
      <c r="I12" s="3"/>
      <c r="J12" s="3"/>
      <c r="K12" s="4"/>
    </row>
    <row r="13" spans="1:11" ht="15.75" customHeight="1">
      <c r="A13" s="2" t="s">
        <v>269</v>
      </c>
      <c r="B13" s="3"/>
      <c r="C13" s="3"/>
      <c r="D13" s="3"/>
      <c r="E13" s="3"/>
      <c r="F13" s="3"/>
      <c r="G13" s="3"/>
      <c r="H13" s="3"/>
      <c r="I13" s="3"/>
      <c r="J13" s="3"/>
      <c r="K13" s="4"/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.75" customHeight="1">
      <c r="A16" s="5" t="s">
        <v>16</v>
      </c>
      <c r="B16" s="3"/>
      <c r="C16" s="3"/>
      <c r="D16" s="3"/>
      <c r="E16" s="3"/>
      <c r="F16" s="3"/>
      <c r="G16" s="3"/>
      <c r="H16" s="3"/>
      <c r="I16" s="3"/>
      <c r="J16" s="3"/>
      <c r="K16" s="4">
        <f>AVERAGE(K7:K13)</f>
        <v>73.387499999999989</v>
      </c>
    </row>
    <row r="17" spans="1:11" ht="15.75" customHeight="1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5.75" customHeight="1">
      <c r="A18" s="2" t="s">
        <v>17</v>
      </c>
      <c r="B18" s="3" t="s">
        <v>178</v>
      </c>
      <c r="C18" s="3">
        <f>B18*0.4</f>
        <v>2.8000000000000003</v>
      </c>
      <c r="D18" s="3"/>
      <c r="E18" s="3"/>
      <c r="F18" s="3"/>
      <c r="G18" s="3"/>
      <c r="H18" s="3"/>
      <c r="I18" s="3"/>
      <c r="J18" s="3"/>
      <c r="K18" s="3"/>
    </row>
  </sheetData>
  <sortState ref="A7:K13">
    <sortCondition descending="1" ref="K7"/>
  </sortState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tabSelected="1" zoomScale="85" zoomScaleNormal="85" workbookViewId="0">
      <selection activeCell="R8" sqref="R8"/>
    </sheetView>
  </sheetViews>
  <sheetFormatPr defaultRowHeight="15"/>
  <cols>
    <col min="1" max="1" width="47" style="7" customWidth="1"/>
    <col min="19" max="19" width="15" style="7" customWidth="1"/>
  </cols>
  <sheetData>
    <row r="2" spans="1:19">
      <c r="A2" s="15" t="s">
        <v>272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5" spans="1:19" ht="129.94999999999999" customHeight="1">
      <c r="A5" s="13" t="s">
        <v>2</v>
      </c>
      <c r="B5" s="13" t="s">
        <v>273</v>
      </c>
      <c r="C5" s="14"/>
      <c r="D5" s="13" t="s">
        <v>274</v>
      </c>
      <c r="E5" s="14"/>
      <c r="F5" s="13" t="s">
        <v>275</v>
      </c>
      <c r="G5" s="14"/>
      <c r="H5" s="13" t="s">
        <v>276</v>
      </c>
      <c r="I5" s="14"/>
      <c r="J5" s="13" t="s">
        <v>277</v>
      </c>
      <c r="K5" s="14"/>
      <c r="L5" s="13" t="s">
        <v>278</v>
      </c>
      <c r="M5" s="14"/>
      <c r="N5" s="13" t="s">
        <v>279</v>
      </c>
      <c r="O5" s="14"/>
      <c r="P5" s="13" t="s">
        <v>280</v>
      </c>
      <c r="Q5" s="14"/>
      <c r="R5" s="13" t="s">
        <v>10</v>
      </c>
      <c r="S5" s="13" t="s">
        <v>11</v>
      </c>
    </row>
    <row r="6" spans="1:19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6" t="s">
        <v>12</v>
      </c>
      <c r="K6" s="6" t="s">
        <v>13</v>
      </c>
      <c r="L6" s="6" t="s">
        <v>12</v>
      </c>
      <c r="M6" s="6" t="s">
        <v>13</v>
      </c>
      <c r="N6" s="6" t="s">
        <v>12</v>
      </c>
      <c r="O6" s="6" t="s">
        <v>13</v>
      </c>
      <c r="P6" s="6" t="s">
        <v>12</v>
      </c>
      <c r="Q6" s="6" t="s">
        <v>13</v>
      </c>
      <c r="R6" s="17"/>
      <c r="S6" s="17"/>
    </row>
    <row r="7" spans="1:19" ht="15.75" customHeight="1">
      <c r="A7" s="9" t="s">
        <v>284</v>
      </c>
      <c r="B7" s="10">
        <v>95</v>
      </c>
      <c r="C7" s="10">
        <v>1</v>
      </c>
      <c r="D7" s="10">
        <v>95</v>
      </c>
      <c r="E7" s="10">
        <v>1</v>
      </c>
      <c r="F7" s="10">
        <v>85</v>
      </c>
      <c r="G7" s="10">
        <v>1</v>
      </c>
      <c r="H7" s="10">
        <v>95</v>
      </c>
      <c r="I7" s="10">
        <v>1</v>
      </c>
      <c r="J7" s="10">
        <v>90</v>
      </c>
      <c r="K7" s="10">
        <v>1</v>
      </c>
      <c r="L7" s="10">
        <v>98</v>
      </c>
      <c r="M7" s="10">
        <v>1</v>
      </c>
      <c r="N7" s="10">
        <v>98</v>
      </c>
      <c r="O7" s="10">
        <v>1</v>
      </c>
      <c r="P7" s="10">
        <v>98</v>
      </c>
      <c r="Q7" s="10">
        <v>1</v>
      </c>
      <c r="R7" s="10">
        <v>1</v>
      </c>
      <c r="S7" s="11">
        <f>95*(B7*C7+D7*E7+F7*G7+H7*I7+J7*K7+L7*M7+N7*O7+P7*Q7)/((C7+E7+G7+I7+K7+M7+O7+Q7)*100)+R7</f>
        <v>90.537499999999994</v>
      </c>
    </row>
    <row r="8" spans="1:19" ht="15.75" customHeight="1">
      <c r="A8" s="9" t="s">
        <v>282</v>
      </c>
      <c r="B8" s="10">
        <v>70</v>
      </c>
      <c r="C8" s="10">
        <v>1</v>
      </c>
      <c r="D8" s="10">
        <v>78</v>
      </c>
      <c r="E8" s="10">
        <v>1</v>
      </c>
      <c r="F8" s="10">
        <v>72</v>
      </c>
      <c r="G8" s="10">
        <v>1</v>
      </c>
      <c r="H8" s="10">
        <v>75</v>
      </c>
      <c r="I8" s="10">
        <v>1</v>
      </c>
      <c r="J8" s="10">
        <v>70</v>
      </c>
      <c r="K8" s="10">
        <v>1</v>
      </c>
      <c r="L8" s="10">
        <v>74</v>
      </c>
      <c r="M8" s="10">
        <v>1</v>
      </c>
      <c r="N8" s="10">
        <v>80</v>
      </c>
      <c r="O8" s="10">
        <v>1</v>
      </c>
      <c r="P8" s="10">
        <v>73</v>
      </c>
      <c r="Q8" s="10">
        <v>1</v>
      </c>
      <c r="R8" s="10"/>
      <c r="S8" s="11">
        <f>95*(B8*C8+D8*E8+F8*G8+H8*I8+J8*K8+L8*M8+N8*O8+P8*Q8)/((C8+E8+G8+I8+K8+M8+O8+Q8)*100)+R8</f>
        <v>70.3</v>
      </c>
    </row>
    <row r="9" spans="1:19" ht="15.75" customHeight="1">
      <c r="A9" s="2" t="s">
        <v>283</v>
      </c>
      <c r="B9" s="3">
        <v>70</v>
      </c>
      <c r="C9" s="3">
        <v>1</v>
      </c>
      <c r="D9" s="3">
        <v>76</v>
      </c>
      <c r="E9" s="3">
        <v>1</v>
      </c>
      <c r="F9" s="3">
        <v>70</v>
      </c>
      <c r="G9" s="3">
        <v>1</v>
      </c>
      <c r="H9" s="3">
        <v>79</v>
      </c>
      <c r="I9" s="3">
        <v>1</v>
      </c>
      <c r="J9" s="3">
        <v>70</v>
      </c>
      <c r="K9" s="3">
        <v>1</v>
      </c>
      <c r="L9" s="3">
        <v>70</v>
      </c>
      <c r="M9" s="3">
        <v>1</v>
      </c>
      <c r="N9" s="3">
        <v>70</v>
      </c>
      <c r="O9" s="3">
        <v>1</v>
      </c>
      <c r="P9" s="3">
        <v>75</v>
      </c>
      <c r="Q9" s="3">
        <v>1</v>
      </c>
      <c r="R9" s="3"/>
      <c r="S9" s="4">
        <f>95*(B9*C9+D9*E9+F9*G9+H9*I9+J9*K9+L9*M9+N9*O9+P9*Q9)/((C9+E9+G9+I9+K9+M9+O9+Q9)*100)+R9</f>
        <v>68.875</v>
      </c>
    </row>
    <row r="10" spans="1:19" ht="15.75" customHeight="1">
      <c r="A10" s="2" t="s">
        <v>285</v>
      </c>
      <c r="B10" s="3">
        <v>67</v>
      </c>
      <c r="C10" s="3">
        <v>1</v>
      </c>
      <c r="D10" s="3">
        <v>68</v>
      </c>
      <c r="E10" s="3">
        <v>1</v>
      </c>
      <c r="F10" s="3">
        <v>70</v>
      </c>
      <c r="G10" s="3">
        <v>1</v>
      </c>
      <c r="H10" s="3">
        <v>75</v>
      </c>
      <c r="I10" s="3">
        <v>1</v>
      </c>
      <c r="J10" s="3">
        <v>65</v>
      </c>
      <c r="K10" s="3">
        <v>1</v>
      </c>
      <c r="L10" s="3">
        <v>72</v>
      </c>
      <c r="M10" s="3">
        <v>1</v>
      </c>
      <c r="N10" s="3">
        <v>80</v>
      </c>
      <c r="O10" s="3">
        <v>1</v>
      </c>
      <c r="P10" s="3">
        <v>72</v>
      </c>
      <c r="Q10" s="3">
        <v>1</v>
      </c>
      <c r="R10" s="3"/>
      <c r="S10" s="4">
        <f>95*(B10*C10+D10*E10+F10*G10+H10*I10+J10*K10+L10*M10+N10*O10+P10*Q10)/((C10+E10+G10+I10+K10+M10+O10+Q10)*100)+R10</f>
        <v>67.568749999999994</v>
      </c>
    </row>
    <row r="11" spans="1:19" ht="15.75" customHeight="1">
      <c r="A11" s="2" t="s">
        <v>281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</row>
    <row r="12" spans="1:19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5.75" customHeight="1">
      <c r="A14" s="5" t="s">
        <v>16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>
        <f>AVERAGE(S7:S11)</f>
        <v>74.3203125</v>
      </c>
    </row>
    <row r="15" spans="1:19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75" customHeight="1">
      <c r="A16" s="2" t="s">
        <v>17</v>
      </c>
      <c r="B16" s="3" t="s">
        <v>58</v>
      </c>
      <c r="C16" s="3">
        <f>B16*0.4</f>
        <v>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</sheetData>
  <sortState ref="A7:S11">
    <sortCondition descending="1" ref="S7"/>
  </sortState>
  <mergeCells count="12">
    <mergeCell ref="A2:S2"/>
    <mergeCell ref="F5:G5"/>
    <mergeCell ref="B5:C5"/>
    <mergeCell ref="A5:A6"/>
    <mergeCell ref="N5:O5"/>
    <mergeCell ref="J5:K5"/>
    <mergeCell ref="S5:S6"/>
    <mergeCell ref="D5:E5"/>
    <mergeCell ref="L5:M5"/>
    <mergeCell ref="R5:R6"/>
    <mergeCell ref="P5:Q5"/>
    <mergeCell ref="H5:I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zoomScale="55" zoomScaleNormal="55" workbookViewId="0">
      <selection activeCell="K7" sqref="K7"/>
    </sheetView>
  </sheetViews>
  <sheetFormatPr defaultRowHeight="15"/>
  <cols>
    <col min="1" max="1" width="47" style="7" customWidth="1"/>
    <col min="11" max="11" width="15" style="7" customWidth="1"/>
  </cols>
  <sheetData>
    <row r="2" spans="1:11">
      <c r="A2" s="15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5" spans="1:11" ht="129.94999999999999" customHeight="1">
      <c r="A5" s="13" t="s">
        <v>2</v>
      </c>
      <c r="B5" s="13" t="s">
        <v>5</v>
      </c>
      <c r="C5" s="14"/>
      <c r="D5" s="13" t="s">
        <v>20</v>
      </c>
      <c r="E5" s="14"/>
      <c r="F5" s="13" t="s">
        <v>21</v>
      </c>
      <c r="G5" s="14"/>
      <c r="H5" s="13" t="s">
        <v>22</v>
      </c>
      <c r="I5" s="14"/>
      <c r="J5" s="13" t="s">
        <v>10</v>
      </c>
      <c r="K5" s="13" t="s">
        <v>11</v>
      </c>
    </row>
    <row r="6" spans="1:11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17"/>
      <c r="K6" s="17"/>
    </row>
    <row r="7" spans="1:11" ht="15.75" customHeight="1">
      <c r="A7" s="9" t="s">
        <v>25</v>
      </c>
      <c r="B7" s="10">
        <v>70</v>
      </c>
      <c r="C7" s="10">
        <v>1</v>
      </c>
      <c r="D7" s="10">
        <v>80</v>
      </c>
      <c r="E7" s="10">
        <v>1</v>
      </c>
      <c r="F7" s="10">
        <v>80</v>
      </c>
      <c r="G7" s="10">
        <v>1</v>
      </c>
      <c r="H7" s="10">
        <v>85</v>
      </c>
      <c r="I7" s="10">
        <v>1</v>
      </c>
      <c r="J7" s="10"/>
      <c r="K7" s="11">
        <f>95*(B7*C7+D7*E7+F7*G7+H7*I7)/((C7+E7+G7+I7)*100)+J7</f>
        <v>74.8125</v>
      </c>
    </row>
    <row r="8" spans="1:11" ht="15.75" customHeight="1">
      <c r="A8" s="2" t="s">
        <v>24</v>
      </c>
      <c r="B8" s="3">
        <v>65</v>
      </c>
      <c r="C8" s="3">
        <v>1</v>
      </c>
      <c r="D8" s="3">
        <v>80</v>
      </c>
      <c r="E8" s="3">
        <v>1</v>
      </c>
      <c r="F8" s="3">
        <v>66</v>
      </c>
      <c r="G8" s="3">
        <v>1</v>
      </c>
      <c r="H8" s="3">
        <v>68</v>
      </c>
      <c r="I8" s="3">
        <v>1</v>
      </c>
      <c r="J8" s="3"/>
      <c r="K8" s="4">
        <f>95*(B8*C8+D8*E8+F8*G8+H8*I8)/((C8+E8+G8+I8)*100)+J8</f>
        <v>66.262500000000003</v>
      </c>
    </row>
    <row r="9" spans="1:11" ht="15.75" customHeight="1">
      <c r="A9" s="2" t="s">
        <v>23</v>
      </c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ht="15.75" customHeight="1">
      <c r="A10" s="2" t="s">
        <v>26</v>
      </c>
      <c r="B10" s="3"/>
      <c r="C10" s="3"/>
      <c r="D10" s="3"/>
      <c r="E10" s="3"/>
      <c r="F10" s="3"/>
      <c r="G10" s="3"/>
      <c r="H10" s="3"/>
      <c r="I10" s="3"/>
      <c r="J10" s="3">
        <v>1</v>
      </c>
      <c r="K10" s="4"/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5" t="s">
        <v>16</v>
      </c>
      <c r="B13" s="3"/>
      <c r="C13" s="3"/>
      <c r="D13" s="3"/>
      <c r="E13" s="3"/>
      <c r="F13" s="3"/>
      <c r="G13" s="3"/>
      <c r="H13" s="3"/>
      <c r="I13" s="3"/>
      <c r="J13" s="3"/>
      <c r="K13" s="4">
        <f>AVERAGE(K7:K10)</f>
        <v>70.537499999999994</v>
      </c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2" t="s">
        <v>17</v>
      </c>
      <c r="B15" s="3" t="s">
        <v>27</v>
      </c>
      <c r="C15" s="3">
        <f>B15*0.4</f>
        <v>1.6</v>
      </c>
      <c r="D15" s="3"/>
      <c r="E15" s="3"/>
      <c r="F15" s="3"/>
      <c r="G15" s="3"/>
      <c r="H15" s="3"/>
      <c r="I15" s="3"/>
      <c r="J15" s="3"/>
      <c r="K15" s="3"/>
    </row>
  </sheetData>
  <sortState ref="A7:K10">
    <sortCondition descending="1" ref="K7"/>
  </sortState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zoomScale="55" zoomScaleNormal="55" workbookViewId="0">
      <selection activeCell="K7" sqref="K7:K8"/>
    </sheetView>
  </sheetViews>
  <sheetFormatPr defaultRowHeight="15"/>
  <cols>
    <col min="1" max="1" width="47" style="7" customWidth="1"/>
    <col min="11" max="11" width="15" style="7" customWidth="1"/>
  </cols>
  <sheetData>
    <row r="2" spans="1:11">
      <c r="A2" s="15" t="s">
        <v>286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5" spans="1:11" ht="129.94999999999999" customHeight="1">
      <c r="A5" s="13" t="s">
        <v>2</v>
      </c>
      <c r="B5" s="13" t="s">
        <v>287</v>
      </c>
      <c r="C5" s="14"/>
      <c r="D5" s="13" t="s">
        <v>288</v>
      </c>
      <c r="E5" s="14"/>
      <c r="F5" s="13" t="s">
        <v>289</v>
      </c>
      <c r="G5" s="14"/>
      <c r="H5" s="13" t="s">
        <v>290</v>
      </c>
      <c r="I5" s="14"/>
      <c r="J5" s="13" t="s">
        <v>10</v>
      </c>
      <c r="K5" s="13" t="s">
        <v>11</v>
      </c>
    </row>
    <row r="6" spans="1:11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17"/>
      <c r="K6" s="17"/>
    </row>
    <row r="7" spans="1:11" ht="15.75" customHeight="1">
      <c r="A7" s="9" t="s">
        <v>296</v>
      </c>
      <c r="B7" s="10">
        <v>95</v>
      </c>
      <c r="C7" s="10">
        <v>1</v>
      </c>
      <c r="D7" s="10">
        <v>92</v>
      </c>
      <c r="E7" s="10">
        <v>1</v>
      </c>
      <c r="F7" s="10">
        <v>92</v>
      </c>
      <c r="G7" s="10">
        <v>1</v>
      </c>
      <c r="H7" s="10">
        <v>98</v>
      </c>
      <c r="I7" s="10">
        <v>1</v>
      </c>
      <c r="J7" s="10">
        <v>1</v>
      </c>
      <c r="K7" s="11">
        <f>95*(B7*C7+D7*E7+F7*G7+H7*I7)/((C7+E7+G7+I7)*100)+J7</f>
        <v>90.537499999999994</v>
      </c>
    </row>
    <row r="8" spans="1:11" ht="15.75" customHeight="1">
      <c r="A8" s="9" t="s">
        <v>295</v>
      </c>
      <c r="B8" s="10">
        <v>92</v>
      </c>
      <c r="C8" s="10">
        <v>1</v>
      </c>
      <c r="D8" s="10">
        <v>92</v>
      </c>
      <c r="E8" s="10">
        <v>1</v>
      </c>
      <c r="F8" s="10">
        <v>92</v>
      </c>
      <c r="G8" s="10">
        <v>1</v>
      </c>
      <c r="H8" s="10">
        <v>98</v>
      </c>
      <c r="I8" s="10">
        <v>1</v>
      </c>
      <c r="J8" s="10"/>
      <c r="K8" s="11">
        <f>95*(B8*C8+D8*E8+F8*G8+H8*I8)/((C8+E8+G8+I8)*100)+J8</f>
        <v>88.825000000000003</v>
      </c>
    </row>
    <row r="9" spans="1:11" ht="15.75" customHeight="1">
      <c r="A9" s="2" t="s">
        <v>292</v>
      </c>
      <c r="B9" s="3">
        <v>90</v>
      </c>
      <c r="C9" s="3">
        <v>1</v>
      </c>
      <c r="D9" s="3">
        <v>90</v>
      </c>
      <c r="E9" s="3">
        <v>1</v>
      </c>
      <c r="F9" s="3">
        <v>90</v>
      </c>
      <c r="G9" s="3">
        <v>1</v>
      </c>
      <c r="H9" s="3">
        <v>92</v>
      </c>
      <c r="I9" s="3">
        <v>1</v>
      </c>
      <c r="J9" s="3"/>
      <c r="K9" s="4">
        <f>95*(B9*C9+D9*E9+F9*G9+H9*I9)/((C9+E9+G9+I9)*100)+J9</f>
        <v>85.974999999999994</v>
      </c>
    </row>
    <row r="10" spans="1:11" ht="15.75" customHeight="1">
      <c r="A10" s="2" t="s">
        <v>291</v>
      </c>
      <c r="B10" s="3"/>
      <c r="C10" s="3"/>
      <c r="D10" s="3"/>
      <c r="E10" s="3"/>
      <c r="F10" s="3"/>
      <c r="G10" s="3"/>
      <c r="H10" s="3"/>
      <c r="I10" s="3"/>
      <c r="J10" s="3"/>
      <c r="K10" s="4"/>
    </row>
    <row r="11" spans="1:11" ht="15.75" customHeight="1">
      <c r="A11" s="2" t="s">
        <v>293</v>
      </c>
      <c r="B11" s="3"/>
      <c r="C11" s="3"/>
      <c r="D11" s="3"/>
      <c r="E11" s="3"/>
      <c r="F11" s="3"/>
      <c r="G11" s="3"/>
      <c r="H11" s="3"/>
      <c r="I11" s="3"/>
      <c r="J11" s="3"/>
      <c r="K11" s="4"/>
    </row>
    <row r="12" spans="1:11" ht="15.75" customHeight="1">
      <c r="A12" s="2" t="s">
        <v>294</v>
      </c>
      <c r="B12" s="3"/>
      <c r="C12" s="3"/>
      <c r="D12" s="3"/>
      <c r="E12" s="3"/>
      <c r="F12" s="3"/>
      <c r="G12" s="3"/>
      <c r="H12" s="3"/>
      <c r="I12" s="3"/>
      <c r="J12" s="3"/>
      <c r="K12" s="4"/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5" t="s">
        <v>16</v>
      </c>
      <c r="B15" s="3"/>
      <c r="C15" s="3"/>
      <c r="D15" s="3"/>
      <c r="E15" s="3"/>
      <c r="F15" s="3"/>
      <c r="G15" s="3"/>
      <c r="H15" s="3"/>
      <c r="I15" s="3"/>
      <c r="J15" s="3"/>
      <c r="K15" s="4">
        <f>AVERAGE(K7:K12)</f>
        <v>88.445833333333326</v>
      </c>
    </row>
    <row r="16" spans="1:11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 customHeight="1">
      <c r="A17" s="2" t="s">
        <v>17</v>
      </c>
      <c r="B17" s="3" t="s">
        <v>96</v>
      </c>
      <c r="C17" s="3">
        <f>B17*0.4</f>
        <v>2.4000000000000004</v>
      </c>
      <c r="D17" s="3"/>
      <c r="E17" s="3"/>
      <c r="F17" s="3"/>
      <c r="G17" s="3"/>
      <c r="H17" s="3"/>
      <c r="I17" s="3"/>
      <c r="J17" s="3"/>
      <c r="K17" s="3"/>
    </row>
  </sheetData>
  <sortState ref="A7:K12">
    <sortCondition descending="1" ref="K7"/>
  </sortState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zoomScale="70" zoomScaleNormal="70" workbookViewId="0">
      <selection activeCell="S7" sqref="S7:S9"/>
    </sheetView>
  </sheetViews>
  <sheetFormatPr defaultRowHeight="15"/>
  <cols>
    <col min="1" max="1" width="47" style="7" customWidth="1"/>
    <col min="19" max="19" width="15" style="7" customWidth="1"/>
  </cols>
  <sheetData>
    <row r="2" spans="1:19">
      <c r="A2" s="15" t="s">
        <v>297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5" spans="1:19" ht="129.94999999999999" customHeight="1">
      <c r="A5" s="13" t="s">
        <v>2</v>
      </c>
      <c r="B5" s="13" t="s">
        <v>273</v>
      </c>
      <c r="C5" s="14"/>
      <c r="D5" s="13" t="s">
        <v>274</v>
      </c>
      <c r="E5" s="14"/>
      <c r="F5" s="13" t="s">
        <v>275</v>
      </c>
      <c r="G5" s="14"/>
      <c r="H5" s="13" t="s">
        <v>276</v>
      </c>
      <c r="I5" s="14"/>
      <c r="J5" s="13" t="s">
        <v>277</v>
      </c>
      <c r="K5" s="14"/>
      <c r="L5" s="13" t="s">
        <v>278</v>
      </c>
      <c r="M5" s="14"/>
      <c r="N5" s="13" t="s">
        <v>279</v>
      </c>
      <c r="O5" s="14"/>
      <c r="P5" s="13" t="s">
        <v>280</v>
      </c>
      <c r="Q5" s="14"/>
      <c r="R5" s="13" t="s">
        <v>10</v>
      </c>
      <c r="S5" s="13" t="s">
        <v>11</v>
      </c>
    </row>
    <row r="6" spans="1:19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6" t="s">
        <v>12</v>
      </c>
      <c r="K6" s="6" t="s">
        <v>13</v>
      </c>
      <c r="L6" s="6" t="s">
        <v>12</v>
      </c>
      <c r="M6" s="6" t="s">
        <v>13</v>
      </c>
      <c r="N6" s="6" t="s">
        <v>12</v>
      </c>
      <c r="O6" s="6" t="s">
        <v>13</v>
      </c>
      <c r="P6" s="6" t="s">
        <v>12</v>
      </c>
      <c r="Q6" s="6" t="s">
        <v>13</v>
      </c>
      <c r="R6" s="17"/>
      <c r="S6" s="17"/>
    </row>
    <row r="7" spans="1:19" ht="15.75" customHeight="1">
      <c r="A7" s="9" t="s">
        <v>304</v>
      </c>
      <c r="B7" s="10">
        <v>90</v>
      </c>
      <c r="C7" s="10">
        <v>1</v>
      </c>
      <c r="D7" s="10">
        <v>93</v>
      </c>
      <c r="E7" s="10">
        <v>1</v>
      </c>
      <c r="F7" s="10">
        <v>78</v>
      </c>
      <c r="G7" s="10">
        <v>1</v>
      </c>
      <c r="H7" s="10">
        <v>85</v>
      </c>
      <c r="I7" s="10">
        <v>1</v>
      </c>
      <c r="J7" s="10">
        <v>70</v>
      </c>
      <c r="K7" s="10">
        <v>1</v>
      </c>
      <c r="L7" s="10">
        <v>92</v>
      </c>
      <c r="M7" s="10">
        <v>1</v>
      </c>
      <c r="N7" s="10">
        <v>92</v>
      </c>
      <c r="O7" s="10">
        <v>1</v>
      </c>
      <c r="P7" s="10">
        <v>92</v>
      </c>
      <c r="Q7" s="10">
        <v>1</v>
      </c>
      <c r="R7" s="10"/>
      <c r="S7" s="11">
        <f>95*(B7*C7+D7*E7+F7*G7+H7*I7+J7*K7+L7*M7+N7*O7+P7*Q7)/((C7+E7+G7+I7+K7+M7+O7+Q7)*100)+R7</f>
        <v>82.174999999999997</v>
      </c>
    </row>
    <row r="8" spans="1:19" ht="15.75" customHeight="1">
      <c r="A8" s="9" t="s">
        <v>302</v>
      </c>
      <c r="B8" s="10">
        <v>70</v>
      </c>
      <c r="C8" s="10">
        <v>1</v>
      </c>
      <c r="D8" s="10">
        <v>70</v>
      </c>
      <c r="E8" s="10">
        <v>1</v>
      </c>
      <c r="F8" s="10">
        <v>78</v>
      </c>
      <c r="G8" s="10">
        <v>1</v>
      </c>
      <c r="H8" s="10">
        <v>80</v>
      </c>
      <c r="I8" s="10">
        <v>1</v>
      </c>
      <c r="J8" s="10">
        <v>72</v>
      </c>
      <c r="K8" s="10">
        <v>1</v>
      </c>
      <c r="L8" s="10">
        <v>80</v>
      </c>
      <c r="M8" s="10">
        <v>1</v>
      </c>
      <c r="N8" s="10">
        <v>78</v>
      </c>
      <c r="O8" s="10">
        <v>1</v>
      </c>
      <c r="P8" s="10">
        <v>82</v>
      </c>
      <c r="Q8" s="10">
        <v>1</v>
      </c>
      <c r="R8" s="10"/>
      <c r="S8" s="11">
        <f>95*(B8*C8+D8*E8+F8*G8+H8*I8+J8*K8+L8*M8+N8*O8+P8*Q8)/((C8+E8+G8+I8+K8+M8+O8+Q8)*100)+R8</f>
        <v>72.4375</v>
      </c>
    </row>
    <row r="9" spans="1:19" ht="15.75" customHeight="1">
      <c r="A9" s="9" t="s">
        <v>305</v>
      </c>
      <c r="B9" s="10">
        <v>70</v>
      </c>
      <c r="C9" s="10">
        <v>1</v>
      </c>
      <c r="D9" s="10">
        <v>75</v>
      </c>
      <c r="E9" s="10">
        <v>1</v>
      </c>
      <c r="F9" s="10">
        <v>70</v>
      </c>
      <c r="G9" s="10">
        <v>1</v>
      </c>
      <c r="H9" s="10">
        <v>75</v>
      </c>
      <c r="I9" s="10">
        <v>1</v>
      </c>
      <c r="J9" s="10">
        <v>70</v>
      </c>
      <c r="K9" s="10">
        <v>1</v>
      </c>
      <c r="L9" s="10">
        <v>78</v>
      </c>
      <c r="M9" s="10">
        <v>1</v>
      </c>
      <c r="N9" s="10">
        <v>73</v>
      </c>
      <c r="O9" s="10">
        <v>1</v>
      </c>
      <c r="P9" s="10">
        <v>73</v>
      </c>
      <c r="Q9" s="10">
        <v>1</v>
      </c>
      <c r="R9" s="10"/>
      <c r="S9" s="11">
        <f>95*(B9*C9+D9*E9+F9*G9+H9*I9+J9*K9+L9*M9+N9*O9+P9*Q9)/((C9+E9+G9+I9+K9+M9+O9+Q9)*100)+R9</f>
        <v>69.349999999999994</v>
      </c>
    </row>
    <row r="10" spans="1:19" ht="15.75" customHeight="1">
      <c r="A10" s="2" t="s">
        <v>298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</row>
    <row r="11" spans="1:19" ht="15.75" customHeight="1">
      <c r="A11" s="2" t="s">
        <v>299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</row>
    <row r="12" spans="1:19" ht="15.75" customHeight="1">
      <c r="A12" s="2" t="s">
        <v>300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</row>
    <row r="13" spans="1:19" ht="15.75" customHeight="1">
      <c r="A13" s="2" t="s">
        <v>301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1:19" ht="15.75" customHeight="1">
      <c r="A14" s="2" t="s">
        <v>303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1:19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customHeight="1">
      <c r="A17" s="5" t="s">
        <v>16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>
        <f>AVERAGE(S7:S14)</f>
        <v>74.654166666666669</v>
      </c>
    </row>
    <row r="18" spans="1:19" ht="15.7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customHeight="1">
      <c r="A19" s="2" t="s">
        <v>17</v>
      </c>
      <c r="B19" s="3" t="s">
        <v>306</v>
      </c>
      <c r="C19" s="3">
        <f>B19*0.4</f>
        <v>3.2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</sheetData>
  <sortState ref="A7:S14">
    <sortCondition descending="1" ref="S7"/>
  </sortState>
  <mergeCells count="12">
    <mergeCell ref="A2:S2"/>
    <mergeCell ref="F5:G5"/>
    <mergeCell ref="B5:C5"/>
    <mergeCell ref="A5:A6"/>
    <mergeCell ref="N5:O5"/>
    <mergeCell ref="J5:K5"/>
    <mergeCell ref="S5:S6"/>
    <mergeCell ref="D5:E5"/>
    <mergeCell ref="L5:M5"/>
    <mergeCell ref="R5:R6"/>
    <mergeCell ref="P5:Q5"/>
    <mergeCell ref="H5:I5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zoomScale="55" zoomScaleNormal="55" workbookViewId="0">
      <selection activeCell="I7" sqref="I7:I8"/>
    </sheetView>
  </sheetViews>
  <sheetFormatPr defaultRowHeight="15"/>
  <cols>
    <col min="1" max="1" width="47" style="7" customWidth="1"/>
    <col min="9" max="9" width="15" style="7" customWidth="1"/>
  </cols>
  <sheetData>
    <row r="2" spans="1:9">
      <c r="A2" s="15" t="s">
        <v>307</v>
      </c>
      <c r="B2" s="16"/>
      <c r="C2" s="16"/>
      <c r="D2" s="16"/>
      <c r="E2" s="16"/>
      <c r="F2" s="16"/>
      <c r="G2" s="16"/>
      <c r="H2" s="16"/>
      <c r="I2" s="16"/>
    </row>
    <row r="5" spans="1:9" ht="129.94999999999999" customHeight="1">
      <c r="A5" s="13" t="s">
        <v>2</v>
      </c>
      <c r="B5" s="13" t="s">
        <v>75</v>
      </c>
      <c r="C5" s="14"/>
      <c r="D5" s="13" t="s">
        <v>41</v>
      </c>
      <c r="E5" s="14"/>
      <c r="F5" s="13" t="s">
        <v>42</v>
      </c>
      <c r="G5" s="14"/>
      <c r="H5" s="13" t="s">
        <v>10</v>
      </c>
      <c r="I5" s="13" t="s">
        <v>11</v>
      </c>
    </row>
    <row r="6" spans="1:9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17"/>
      <c r="I6" s="17"/>
    </row>
    <row r="7" spans="1:9" ht="15.75" customHeight="1">
      <c r="A7" s="9" t="s">
        <v>313</v>
      </c>
      <c r="B7" s="10">
        <v>95</v>
      </c>
      <c r="C7" s="10">
        <v>1</v>
      </c>
      <c r="D7" s="10">
        <v>95</v>
      </c>
      <c r="E7" s="10">
        <v>1</v>
      </c>
      <c r="F7" s="10">
        <v>92</v>
      </c>
      <c r="G7" s="10">
        <v>1</v>
      </c>
      <c r="H7" s="10">
        <v>2</v>
      </c>
      <c r="I7" s="11">
        <f>95*(B7*C7+D7*E7+F7*G7)/((C7+E7+G7)*100)+H7</f>
        <v>91.3</v>
      </c>
    </row>
    <row r="8" spans="1:9" ht="15.75" customHeight="1">
      <c r="A8" s="9" t="s">
        <v>309</v>
      </c>
      <c r="B8" s="10">
        <v>90</v>
      </c>
      <c r="C8" s="10">
        <v>1</v>
      </c>
      <c r="D8" s="10">
        <v>90</v>
      </c>
      <c r="E8" s="10">
        <v>1</v>
      </c>
      <c r="F8" s="10">
        <v>79</v>
      </c>
      <c r="G8" s="10">
        <v>1</v>
      </c>
      <c r="H8" s="10">
        <v>1</v>
      </c>
      <c r="I8" s="11">
        <f>95*(B8*C8+D8*E8+F8*G8)/((C8+E8+G8)*100)+H8</f>
        <v>83.016666666666666</v>
      </c>
    </row>
    <row r="9" spans="1:9" ht="15.75" customHeight="1">
      <c r="A9" s="2" t="s">
        <v>312</v>
      </c>
      <c r="B9" s="3">
        <v>87</v>
      </c>
      <c r="C9" s="3">
        <v>1</v>
      </c>
      <c r="D9" s="3">
        <v>70</v>
      </c>
      <c r="E9" s="3">
        <v>1</v>
      </c>
      <c r="F9" s="3">
        <v>76</v>
      </c>
      <c r="G9" s="3">
        <v>1</v>
      </c>
      <c r="H9" s="3"/>
      <c r="I9" s="4">
        <f>95*(B9*C9+D9*E9+F9*G9)/((C9+E9+G9)*100)+H9</f>
        <v>73.783333333333331</v>
      </c>
    </row>
    <row r="10" spans="1:9" ht="15.75" customHeight="1">
      <c r="A10" s="2" t="s">
        <v>308</v>
      </c>
      <c r="B10" s="3">
        <v>70</v>
      </c>
      <c r="C10" s="3">
        <v>1</v>
      </c>
      <c r="D10" s="3">
        <v>70</v>
      </c>
      <c r="E10" s="3">
        <v>1</v>
      </c>
      <c r="F10" s="3">
        <v>65</v>
      </c>
      <c r="G10" s="3">
        <v>1</v>
      </c>
      <c r="H10" s="3">
        <v>1</v>
      </c>
      <c r="I10" s="4">
        <f>95*(B10*C10+D10*E10+F10*G10)/((C10+E10+G10)*100)+H10</f>
        <v>65.916666666666671</v>
      </c>
    </row>
    <row r="11" spans="1:9" ht="15.75" customHeight="1">
      <c r="A11" s="2" t="s">
        <v>310</v>
      </c>
      <c r="B11" s="3"/>
      <c r="C11" s="3"/>
      <c r="D11" s="3"/>
      <c r="E11" s="3"/>
      <c r="F11" s="3"/>
      <c r="G11" s="3"/>
      <c r="H11" s="3"/>
      <c r="I11" s="4"/>
    </row>
    <row r="12" spans="1:9" ht="15.75" customHeight="1">
      <c r="A12" s="2" t="s">
        <v>311</v>
      </c>
      <c r="B12" s="3"/>
      <c r="C12" s="3"/>
      <c r="D12" s="3"/>
      <c r="E12" s="3"/>
      <c r="F12" s="3"/>
      <c r="G12" s="3"/>
      <c r="H12" s="3"/>
      <c r="I12" s="4"/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2"/>
      <c r="B14" s="3"/>
      <c r="C14" s="3"/>
      <c r="D14" s="3"/>
      <c r="E14" s="3"/>
      <c r="F14" s="3"/>
      <c r="G14" s="3"/>
      <c r="H14" s="3"/>
      <c r="I14" s="3"/>
    </row>
    <row r="15" spans="1:9" ht="15.75" customHeight="1">
      <c r="A15" s="5" t="s">
        <v>16</v>
      </c>
      <c r="B15" s="3"/>
      <c r="C15" s="3"/>
      <c r="D15" s="3"/>
      <c r="E15" s="3"/>
      <c r="F15" s="3"/>
      <c r="G15" s="3"/>
      <c r="H15" s="3"/>
      <c r="I15" s="4">
        <f>AVERAGE(I7:I12)</f>
        <v>78.504166666666663</v>
      </c>
    </row>
    <row r="16" spans="1:9" ht="15.75" customHeight="1">
      <c r="A16" s="2"/>
      <c r="B16" s="3"/>
      <c r="C16" s="3"/>
      <c r="D16" s="3"/>
      <c r="E16" s="3"/>
      <c r="F16" s="3"/>
      <c r="G16" s="3"/>
      <c r="H16" s="3"/>
      <c r="I16" s="3"/>
    </row>
    <row r="17" spans="1:9" ht="15.75" customHeight="1">
      <c r="A17" s="2" t="s">
        <v>17</v>
      </c>
      <c r="B17" s="3" t="s">
        <v>96</v>
      </c>
      <c r="C17" s="3">
        <f>B17*0.4</f>
        <v>2.4000000000000004</v>
      </c>
      <c r="D17" s="3"/>
      <c r="E17" s="3"/>
      <c r="F17" s="3"/>
      <c r="G17" s="3"/>
      <c r="H17" s="3"/>
      <c r="I17" s="3"/>
    </row>
  </sheetData>
  <sortState ref="A7:I12">
    <sortCondition descending="1" ref="I7"/>
  </sortState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zoomScale="55" zoomScaleNormal="55" workbookViewId="0">
      <selection activeCell="K7" sqref="K7"/>
    </sheetView>
  </sheetViews>
  <sheetFormatPr defaultRowHeight="15"/>
  <cols>
    <col min="1" max="1" width="47" style="7" customWidth="1"/>
    <col min="11" max="11" width="15" style="7" customWidth="1"/>
  </cols>
  <sheetData>
    <row r="2" spans="1:11">
      <c r="A2" s="15" t="s">
        <v>314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5" spans="1:11" ht="129.94999999999999" customHeight="1">
      <c r="A5" s="13" t="s">
        <v>2</v>
      </c>
      <c r="B5" s="13" t="s">
        <v>49</v>
      </c>
      <c r="C5" s="14"/>
      <c r="D5" s="13" t="s">
        <v>315</v>
      </c>
      <c r="E5" s="14"/>
      <c r="F5" s="13" t="s">
        <v>316</v>
      </c>
      <c r="G5" s="14"/>
      <c r="H5" s="13" t="s">
        <v>317</v>
      </c>
      <c r="I5" s="14"/>
      <c r="J5" s="13" t="s">
        <v>10</v>
      </c>
      <c r="K5" s="13" t="s">
        <v>11</v>
      </c>
    </row>
    <row r="6" spans="1:11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17"/>
      <c r="K6" s="17"/>
    </row>
    <row r="7" spans="1:11" ht="15.75" customHeight="1">
      <c r="A7" s="9" t="s">
        <v>318</v>
      </c>
      <c r="B7" s="10">
        <v>100</v>
      </c>
      <c r="C7" s="10">
        <v>1</v>
      </c>
      <c r="D7" s="10">
        <v>98</v>
      </c>
      <c r="E7" s="10">
        <v>1</v>
      </c>
      <c r="F7" s="10">
        <v>98</v>
      </c>
      <c r="G7" s="10">
        <v>1</v>
      </c>
      <c r="H7" s="10">
        <v>100</v>
      </c>
      <c r="I7" s="10">
        <v>1</v>
      </c>
      <c r="J7" s="10"/>
      <c r="K7" s="11">
        <f>95*(B7*C7+D7*E7+F7*G7+H7*I7)/((C7+E7+G7+I7)*100)+J7</f>
        <v>94.05</v>
      </c>
    </row>
    <row r="8" spans="1:11" ht="15.75" customHeight="1">
      <c r="A8" s="2" t="s">
        <v>320</v>
      </c>
      <c r="B8" s="3">
        <v>95</v>
      </c>
      <c r="C8" s="3">
        <v>1</v>
      </c>
      <c r="D8" s="3">
        <v>95</v>
      </c>
      <c r="E8" s="3">
        <v>1</v>
      </c>
      <c r="F8" s="3">
        <v>95</v>
      </c>
      <c r="G8" s="3">
        <v>1</v>
      </c>
      <c r="H8" s="3">
        <v>95</v>
      </c>
      <c r="I8" s="3">
        <v>1</v>
      </c>
      <c r="J8" s="3">
        <v>1</v>
      </c>
      <c r="K8" s="4">
        <f>95*(B8*C8+D8*E8+F8*G8+H8*I8)/((C8+E8+G8+I8)*100)+J8</f>
        <v>91.25</v>
      </c>
    </row>
    <row r="9" spans="1:11" ht="15.75" customHeight="1">
      <c r="A9" s="2" t="s">
        <v>319</v>
      </c>
      <c r="B9" s="3">
        <v>95</v>
      </c>
      <c r="C9" s="3">
        <v>1</v>
      </c>
      <c r="D9" s="3">
        <v>95</v>
      </c>
      <c r="E9" s="3">
        <v>1</v>
      </c>
      <c r="F9" s="3">
        <v>95</v>
      </c>
      <c r="G9" s="3">
        <v>1</v>
      </c>
      <c r="H9" s="3">
        <v>95</v>
      </c>
      <c r="I9" s="3">
        <v>1</v>
      </c>
      <c r="J9" s="3"/>
      <c r="K9" s="4">
        <f>95*(B9*C9+D9*E9+F9*G9+H9*I9)/((C9+E9+G9+I9)*100)+J9</f>
        <v>90.25</v>
      </c>
    </row>
    <row r="10" spans="1:11" ht="15.75" customHeight="1">
      <c r="A10" s="2" t="s">
        <v>321</v>
      </c>
      <c r="B10" s="3">
        <v>95</v>
      </c>
      <c r="C10" s="3">
        <v>1</v>
      </c>
      <c r="D10" s="3">
        <v>92</v>
      </c>
      <c r="E10" s="3">
        <v>1</v>
      </c>
      <c r="F10" s="3">
        <v>92</v>
      </c>
      <c r="G10" s="3">
        <v>1</v>
      </c>
      <c r="H10" s="3">
        <v>90</v>
      </c>
      <c r="I10" s="3">
        <v>1</v>
      </c>
      <c r="J10" s="3"/>
      <c r="K10" s="4">
        <f>95*(B10*C10+D10*E10+F10*G10+H10*I10)/((C10+E10+G10+I10)*100)+J10</f>
        <v>87.637500000000003</v>
      </c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5" t="s">
        <v>16</v>
      </c>
      <c r="B13" s="3"/>
      <c r="C13" s="3"/>
      <c r="D13" s="3"/>
      <c r="E13" s="3"/>
      <c r="F13" s="3"/>
      <c r="G13" s="3"/>
      <c r="H13" s="3"/>
      <c r="I13" s="3"/>
      <c r="J13" s="3"/>
      <c r="K13" s="4">
        <f>AVERAGE(K7:K10)</f>
        <v>90.796875</v>
      </c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2" t="s">
        <v>17</v>
      </c>
      <c r="B15" s="3" t="s">
        <v>27</v>
      </c>
      <c r="C15" s="3">
        <f>B15*0.4</f>
        <v>1.6</v>
      </c>
      <c r="D15" s="3"/>
      <c r="E15" s="3"/>
      <c r="F15" s="3"/>
      <c r="G15" s="3"/>
      <c r="H15" s="3"/>
      <c r="I15" s="3"/>
      <c r="J15" s="3"/>
      <c r="K15" s="3"/>
    </row>
  </sheetData>
  <sortState ref="A7:K10">
    <sortCondition descending="1" ref="K7"/>
  </sortState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zoomScale="55" zoomScaleNormal="55" workbookViewId="0">
      <selection activeCell="K7" sqref="K7"/>
    </sheetView>
  </sheetViews>
  <sheetFormatPr defaultRowHeight="15"/>
  <cols>
    <col min="1" max="1" width="47" style="7" customWidth="1"/>
    <col min="11" max="11" width="15" style="7" customWidth="1"/>
  </cols>
  <sheetData>
    <row r="2" spans="1:11">
      <c r="A2" s="15" t="s">
        <v>322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5" spans="1:11" ht="129.94999999999999" customHeight="1">
      <c r="A5" s="13" t="s">
        <v>2</v>
      </c>
      <c r="B5" s="13" t="s">
        <v>287</v>
      </c>
      <c r="C5" s="14"/>
      <c r="D5" s="13" t="s">
        <v>288</v>
      </c>
      <c r="E5" s="14"/>
      <c r="F5" s="13" t="s">
        <v>289</v>
      </c>
      <c r="G5" s="14"/>
      <c r="H5" s="13" t="s">
        <v>290</v>
      </c>
      <c r="I5" s="14"/>
      <c r="J5" s="13" t="s">
        <v>10</v>
      </c>
      <c r="K5" s="13" t="s">
        <v>11</v>
      </c>
    </row>
    <row r="6" spans="1:11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17"/>
      <c r="K6" s="17"/>
    </row>
    <row r="7" spans="1:11" ht="15.75" customHeight="1">
      <c r="A7" s="9" t="s">
        <v>324</v>
      </c>
      <c r="B7" s="10">
        <v>95</v>
      </c>
      <c r="C7" s="10">
        <v>1</v>
      </c>
      <c r="D7" s="10">
        <v>95</v>
      </c>
      <c r="E7" s="10">
        <v>1</v>
      </c>
      <c r="F7" s="10">
        <v>90</v>
      </c>
      <c r="G7" s="10">
        <v>1</v>
      </c>
      <c r="H7" s="10">
        <v>98</v>
      </c>
      <c r="I7" s="10">
        <v>1</v>
      </c>
      <c r="J7" s="10"/>
      <c r="K7" s="11">
        <f>95*(B7*C7+D7*E7+F7*G7+H7*I7)/((C7+E7+G7+I7)*100)+J7</f>
        <v>89.775000000000006</v>
      </c>
    </row>
    <row r="8" spans="1:11" ht="15.75" customHeight="1">
      <c r="A8" s="2" t="s">
        <v>325</v>
      </c>
      <c r="B8" s="3">
        <v>90</v>
      </c>
      <c r="C8" s="3">
        <v>1</v>
      </c>
      <c r="D8" s="3">
        <v>90</v>
      </c>
      <c r="E8" s="3">
        <v>1</v>
      </c>
      <c r="F8" s="3">
        <v>90</v>
      </c>
      <c r="G8" s="3">
        <v>1</v>
      </c>
      <c r="H8" s="3">
        <v>98</v>
      </c>
      <c r="I8" s="3">
        <v>1</v>
      </c>
      <c r="J8" s="3"/>
      <c r="K8" s="4">
        <f>95*(B8*C8+D8*E8+F8*G8+H8*I8)/((C8+E8+G8+I8)*100)+J8</f>
        <v>87.4</v>
      </c>
    </row>
    <row r="9" spans="1:11" ht="15.75" customHeight="1">
      <c r="A9" s="2" t="s">
        <v>326</v>
      </c>
      <c r="B9" s="3">
        <v>75</v>
      </c>
      <c r="C9" s="3">
        <v>1</v>
      </c>
      <c r="D9" s="3">
        <v>72</v>
      </c>
      <c r="E9" s="3">
        <v>1</v>
      </c>
      <c r="F9" s="3">
        <v>72</v>
      </c>
      <c r="G9" s="3">
        <v>1</v>
      </c>
      <c r="H9" s="3">
        <v>96</v>
      </c>
      <c r="I9" s="3">
        <v>1</v>
      </c>
      <c r="J9" s="3"/>
      <c r="K9" s="4">
        <f>95*(B9*C9+D9*E9+F9*G9+H9*I9)/((C9+E9+G9+I9)*100)+J9</f>
        <v>74.8125</v>
      </c>
    </row>
    <row r="10" spans="1:11" ht="15.75" customHeight="1">
      <c r="A10" s="2" t="s">
        <v>323</v>
      </c>
      <c r="B10" s="3"/>
      <c r="C10" s="3"/>
      <c r="D10" s="3"/>
      <c r="E10" s="3"/>
      <c r="F10" s="3"/>
      <c r="G10" s="3"/>
      <c r="H10" s="3"/>
      <c r="I10" s="3"/>
      <c r="J10" s="3"/>
      <c r="K10" s="4"/>
    </row>
    <row r="11" spans="1:11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5" t="s">
        <v>16</v>
      </c>
      <c r="B13" s="3"/>
      <c r="C13" s="3"/>
      <c r="D13" s="3"/>
      <c r="E13" s="3"/>
      <c r="F13" s="3"/>
      <c r="G13" s="3"/>
      <c r="H13" s="3"/>
      <c r="I13" s="3"/>
      <c r="J13" s="3"/>
      <c r="K13" s="4">
        <f>AVERAGE(K7:K10)</f>
        <v>83.995833333333337</v>
      </c>
    </row>
    <row r="14" spans="1:11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2" t="s">
        <v>17</v>
      </c>
      <c r="B15" s="3" t="s">
        <v>27</v>
      </c>
      <c r="C15" s="3">
        <f>B15*0.4</f>
        <v>1.6</v>
      </c>
      <c r="D15" s="3"/>
      <c r="E15" s="3"/>
      <c r="F15" s="3"/>
      <c r="G15" s="3"/>
      <c r="H15" s="3"/>
      <c r="I15" s="3"/>
      <c r="J15" s="3"/>
      <c r="K15" s="3"/>
    </row>
  </sheetData>
  <sortState ref="A7:K10">
    <sortCondition descending="1" ref="K7"/>
  </sortState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zoomScale="55" zoomScaleNormal="55" workbookViewId="0">
      <selection activeCell="Q7" sqref="B7:Q16"/>
    </sheetView>
  </sheetViews>
  <sheetFormatPr defaultRowHeight="15"/>
  <cols>
    <col min="1" max="1" width="47" style="7" customWidth="1"/>
    <col min="17" max="17" width="15" style="7" customWidth="1"/>
  </cols>
  <sheetData>
    <row r="2" spans="1:17">
      <c r="A2" s="15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5" spans="1:17" ht="129.94999999999999" customHeight="1">
      <c r="A5" s="13" t="s">
        <v>2</v>
      </c>
      <c r="B5" s="13" t="s">
        <v>3</v>
      </c>
      <c r="C5" s="14"/>
      <c r="D5" s="13" t="s">
        <v>4</v>
      </c>
      <c r="E5" s="14"/>
      <c r="F5" s="13" t="s">
        <v>5</v>
      </c>
      <c r="G5" s="14"/>
      <c r="H5" s="13" t="s">
        <v>6</v>
      </c>
      <c r="I5" s="14"/>
      <c r="J5" s="13" t="s">
        <v>7</v>
      </c>
      <c r="K5" s="14"/>
      <c r="L5" s="13" t="s">
        <v>8</v>
      </c>
      <c r="M5" s="14"/>
      <c r="N5" s="13" t="s">
        <v>9</v>
      </c>
      <c r="O5" s="14"/>
      <c r="P5" s="13" t="s">
        <v>10</v>
      </c>
      <c r="Q5" s="13" t="s">
        <v>11</v>
      </c>
    </row>
    <row r="6" spans="1:17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6" t="s">
        <v>12</v>
      </c>
      <c r="K6" s="6" t="s">
        <v>13</v>
      </c>
      <c r="L6" s="6" t="s">
        <v>12</v>
      </c>
      <c r="M6" s="6" t="s">
        <v>13</v>
      </c>
      <c r="N6" s="6" t="s">
        <v>12</v>
      </c>
      <c r="O6" s="6" t="s">
        <v>13</v>
      </c>
      <c r="P6" s="17"/>
      <c r="Q6" s="17"/>
    </row>
    <row r="7" spans="1:17" ht="15.75" customHeight="1">
      <c r="A7" s="2" t="s">
        <v>29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</row>
    <row r="8" spans="1:17" ht="15.75" customHeight="1">
      <c r="A8" s="2" t="s">
        <v>30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"/>
    </row>
    <row r="9" spans="1:17" ht="15.75" customHeight="1">
      <c r="A9" s="2" t="s">
        <v>31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4"/>
    </row>
    <row r="10" spans="1:17" ht="15.75" customHeight="1">
      <c r="A10" s="2" t="s">
        <v>32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4"/>
    </row>
    <row r="11" spans="1:17" ht="15.75" customHeight="1">
      <c r="A11" s="2" t="s">
        <v>33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4"/>
    </row>
    <row r="12" spans="1:17" ht="15.75" customHeight="1">
      <c r="A12" s="2" t="s">
        <v>34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4"/>
    </row>
    <row r="13" spans="1:17" ht="15.75" customHeight="1">
      <c r="A13" s="2" t="s">
        <v>35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4"/>
    </row>
    <row r="14" spans="1:17" ht="15.75" customHeight="1">
      <c r="A14" s="2" t="s">
        <v>36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"/>
    </row>
    <row r="15" spans="1:17" ht="15.75" customHeight="1">
      <c r="A15" s="2" t="s">
        <v>37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4"/>
    </row>
    <row r="16" spans="1:17" ht="15.75" customHeight="1">
      <c r="A16" s="2" t="s">
        <v>38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4"/>
    </row>
    <row r="17" spans="1:17" ht="15.75" customHeight="1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customHeight="1">
      <c r="A19" s="5" t="s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4" t="e">
        <f>AVERAGE(Q7:Q16)</f>
        <v>#DIV/0!</v>
      </c>
    </row>
    <row r="20" spans="1:17" ht="15.75" customHeight="1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customHeight="1">
      <c r="A21" s="2" t="s">
        <v>17</v>
      </c>
      <c r="B21" s="3" t="s">
        <v>39</v>
      </c>
      <c r="C21" s="3">
        <f>B21*0.4</f>
        <v>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mergeCells count="11">
    <mergeCell ref="B5:C5"/>
    <mergeCell ref="F5:G5"/>
    <mergeCell ref="A2:Q2"/>
    <mergeCell ref="A5:A6"/>
    <mergeCell ref="N5:O5"/>
    <mergeCell ref="J5:K5"/>
    <mergeCell ref="P5:P6"/>
    <mergeCell ref="D5:E5"/>
    <mergeCell ref="L5:M5"/>
    <mergeCell ref="H5:I5"/>
    <mergeCell ref="Q5:Q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zoomScale="70" zoomScaleNormal="70" workbookViewId="0">
      <selection activeCell="I7" sqref="I7"/>
    </sheetView>
  </sheetViews>
  <sheetFormatPr defaultRowHeight="15"/>
  <cols>
    <col min="1" max="1" width="47" style="7" customWidth="1"/>
    <col min="9" max="9" width="15" style="7" customWidth="1"/>
  </cols>
  <sheetData>
    <row r="2" spans="1:9">
      <c r="A2" s="15" t="s">
        <v>40</v>
      </c>
      <c r="B2" s="16"/>
      <c r="C2" s="16"/>
      <c r="D2" s="16"/>
      <c r="E2" s="16"/>
      <c r="F2" s="16"/>
      <c r="G2" s="16"/>
      <c r="H2" s="16"/>
      <c r="I2" s="16"/>
    </row>
    <row r="5" spans="1:9" ht="129.94999999999999" customHeight="1">
      <c r="A5" s="13" t="s">
        <v>2</v>
      </c>
      <c r="B5" s="13" t="s">
        <v>41</v>
      </c>
      <c r="C5" s="14"/>
      <c r="D5" s="13" t="s">
        <v>42</v>
      </c>
      <c r="E5" s="14"/>
      <c r="F5" s="13" t="s">
        <v>43</v>
      </c>
      <c r="G5" s="14"/>
      <c r="H5" s="13" t="s">
        <v>10</v>
      </c>
      <c r="I5" s="13" t="s">
        <v>11</v>
      </c>
    </row>
    <row r="6" spans="1:9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17"/>
      <c r="I6" s="17"/>
    </row>
    <row r="7" spans="1:9" ht="15.75" customHeight="1">
      <c r="A7" s="9" t="s">
        <v>44</v>
      </c>
      <c r="B7" s="10">
        <v>97</v>
      </c>
      <c r="C7" s="10">
        <v>1</v>
      </c>
      <c r="D7" s="10">
        <v>94</v>
      </c>
      <c r="E7" s="10">
        <v>1</v>
      </c>
      <c r="F7" s="10">
        <v>95</v>
      </c>
      <c r="G7" s="10">
        <v>1</v>
      </c>
      <c r="H7" s="10">
        <v>1</v>
      </c>
      <c r="I7" s="11">
        <f>95*(B7*C7+D7*E7+F7*G7)/((C7+E7+G7)*100)+H7</f>
        <v>91.566666666666663</v>
      </c>
    </row>
    <row r="8" spans="1:9" ht="15.75" customHeight="1">
      <c r="A8" s="2" t="s">
        <v>46</v>
      </c>
      <c r="B8" s="3">
        <v>90</v>
      </c>
      <c r="C8" s="3">
        <v>1</v>
      </c>
      <c r="D8" s="3">
        <v>90</v>
      </c>
      <c r="E8" s="3">
        <v>1</v>
      </c>
      <c r="F8" s="3">
        <v>95</v>
      </c>
      <c r="G8" s="3">
        <v>1</v>
      </c>
      <c r="H8" s="3"/>
      <c r="I8" s="4">
        <f>95*(B8*C8+D8*E8+F8*G8)/((C8+E8+G8)*100)+H8</f>
        <v>87.083333333333329</v>
      </c>
    </row>
    <row r="9" spans="1:9" ht="15.75" customHeight="1">
      <c r="A9" s="2" t="s">
        <v>45</v>
      </c>
      <c r="B9" s="3"/>
      <c r="C9" s="3"/>
      <c r="D9" s="3"/>
      <c r="E9" s="3"/>
      <c r="F9" s="3"/>
      <c r="G9" s="3"/>
      <c r="H9" s="3"/>
      <c r="I9" s="4"/>
    </row>
    <row r="10" spans="1:9" ht="15.75" customHeight="1">
      <c r="A10" s="2"/>
      <c r="B10" s="3"/>
      <c r="C10" s="3"/>
      <c r="D10" s="3"/>
      <c r="E10" s="3"/>
      <c r="F10" s="3"/>
      <c r="G10" s="3"/>
      <c r="H10" s="3"/>
      <c r="I10" s="3"/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5" t="s">
        <v>16</v>
      </c>
      <c r="B12" s="3"/>
      <c r="C12" s="3"/>
      <c r="D12" s="3"/>
      <c r="E12" s="3"/>
      <c r="F12" s="3"/>
      <c r="G12" s="3"/>
      <c r="H12" s="3"/>
      <c r="I12" s="4">
        <f>AVERAGE(I7:I9)</f>
        <v>89.324999999999989</v>
      </c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2" t="s">
        <v>17</v>
      </c>
      <c r="B14" s="3" t="s">
        <v>47</v>
      </c>
      <c r="C14" s="3">
        <f>B14*0.4</f>
        <v>1.2000000000000002</v>
      </c>
      <c r="D14" s="3"/>
      <c r="E14" s="3"/>
      <c r="F14" s="3"/>
      <c r="G14" s="3"/>
      <c r="H14" s="3"/>
      <c r="I14" s="3"/>
    </row>
  </sheetData>
  <sortState ref="A7:I9">
    <sortCondition descending="1" ref="I7"/>
  </sortState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zoomScale="55" zoomScaleNormal="55" workbookViewId="0">
      <selection activeCell="K7" sqref="K7:K8"/>
    </sheetView>
  </sheetViews>
  <sheetFormatPr defaultRowHeight="15"/>
  <cols>
    <col min="1" max="1" width="47" style="7" customWidth="1"/>
    <col min="11" max="11" width="15" style="7" customWidth="1"/>
  </cols>
  <sheetData>
    <row r="2" spans="1:11">
      <c r="A2" s="15" t="s">
        <v>48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5" spans="1:11" ht="129.94999999999999" customHeight="1">
      <c r="A5" s="13" t="s">
        <v>2</v>
      </c>
      <c r="B5" s="13" t="s">
        <v>49</v>
      </c>
      <c r="C5" s="14"/>
      <c r="D5" s="13" t="s">
        <v>50</v>
      </c>
      <c r="E5" s="14"/>
      <c r="F5" s="13" t="s">
        <v>51</v>
      </c>
      <c r="G5" s="14"/>
      <c r="H5" s="13" t="s">
        <v>52</v>
      </c>
      <c r="I5" s="14"/>
      <c r="J5" s="13" t="s">
        <v>10</v>
      </c>
      <c r="K5" s="13" t="s">
        <v>11</v>
      </c>
    </row>
    <row r="6" spans="1:11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17"/>
      <c r="K6" s="17"/>
    </row>
    <row r="7" spans="1:11" ht="15.75" customHeight="1">
      <c r="A7" s="9" t="s">
        <v>53</v>
      </c>
      <c r="B7" s="10">
        <v>90</v>
      </c>
      <c r="C7" s="10">
        <v>1</v>
      </c>
      <c r="D7" s="10">
        <v>90</v>
      </c>
      <c r="E7" s="10">
        <v>1</v>
      </c>
      <c r="F7" s="10">
        <v>95</v>
      </c>
      <c r="G7" s="10">
        <v>1</v>
      </c>
      <c r="H7" s="10">
        <v>95</v>
      </c>
      <c r="I7" s="10">
        <v>1</v>
      </c>
      <c r="J7" s="10"/>
      <c r="K7" s="11">
        <f>95*(B7*C7+D7*E7+F7*G7+H7*I7)/((C7+E7+G7+I7)*100)+J7</f>
        <v>87.875</v>
      </c>
    </row>
    <row r="8" spans="1:11" ht="15.75" customHeight="1">
      <c r="A8" s="9" t="s">
        <v>56</v>
      </c>
      <c r="B8" s="10">
        <v>75</v>
      </c>
      <c r="C8" s="10">
        <v>1</v>
      </c>
      <c r="D8" s="10">
        <v>90</v>
      </c>
      <c r="E8" s="10">
        <v>1</v>
      </c>
      <c r="F8" s="10">
        <v>92</v>
      </c>
      <c r="G8" s="10">
        <v>1</v>
      </c>
      <c r="H8" s="10">
        <v>92</v>
      </c>
      <c r="I8" s="10">
        <v>1</v>
      </c>
      <c r="J8" s="10"/>
      <c r="K8" s="11">
        <f>95*(B8*C8+D8*E8+F8*G8+H8*I8)/((C8+E8+G8+I8)*100)+J8</f>
        <v>82.887500000000003</v>
      </c>
    </row>
    <row r="9" spans="1:11" ht="15.75" customHeight="1">
      <c r="A9" s="2" t="s">
        <v>54</v>
      </c>
      <c r="B9" s="3">
        <v>70</v>
      </c>
      <c r="C9" s="3">
        <v>1</v>
      </c>
      <c r="D9" s="3">
        <v>90</v>
      </c>
      <c r="E9" s="3">
        <v>1</v>
      </c>
      <c r="F9" s="3">
        <v>90</v>
      </c>
      <c r="G9" s="3">
        <v>1</v>
      </c>
      <c r="H9" s="3">
        <v>90</v>
      </c>
      <c r="I9" s="3">
        <v>1</v>
      </c>
      <c r="J9" s="3"/>
      <c r="K9" s="4">
        <f>95*(B9*C9+D9*E9+F9*G9+H9*I9)/((C9+E9+G9+I9)*100)+J9</f>
        <v>80.75</v>
      </c>
    </row>
    <row r="10" spans="1:11" ht="15.75" customHeight="1">
      <c r="A10" s="2" t="s">
        <v>57</v>
      </c>
      <c r="B10" s="3">
        <v>85</v>
      </c>
      <c r="C10" s="3">
        <v>1</v>
      </c>
      <c r="D10" s="3">
        <v>90</v>
      </c>
      <c r="E10" s="3">
        <v>1</v>
      </c>
      <c r="F10" s="3">
        <v>75</v>
      </c>
      <c r="G10" s="3">
        <v>1</v>
      </c>
      <c r="H10" s="3">
        <v>75</v>
      </c>
      <c r="I10" s="3">
        <v>1</v>
      </c>
      <c r="J10" s="3"/>
      <c r="K10" s="4">
        <f>95*(B10*C10+D10*E10+F10*G10+H10*I10)/((C10+E10+G10+I10)*100)+J10</f>
        <v>77.1875</v>
      </c>
    </row>
    <row r="11" spans="1:11" ht="15.75" customHeight="1">
      <c r="A11" s="2" t="s">
        <v>55</v>
      </c>
      <c r="B11" s="3"/>
      <c r="C11" s="3"/>
      <c r="D11" s="3"/>
      <c r="E11" s="3"/>
      <c r="F11" s="3"/>
      <c r="G11" s="3"/>
      <c r="H11" s="3"/>
      <c r="I11" s="3"/>
      <c r="J11" s="3"/>
      <c r="K11" s="4"/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5" t="s">
        <v>16</v>
      </c>
      <c r="B14" s="3"/>
      <c r="C14" s="3"/>
      <c r="D14" s="3"/>
      <c r="E14" s="3"/>
      <c r="F14" s="3"/>
      <c r="G14" s="3"/>
      <c r="H14" s="3"/>
      <c r="I14" s="3"/>
      <c r="J14" s="3"/>
      <c r="K14" s="4">
        <f>AVERAGE(K7:K11)</f>
        <v>82.174999999999997</v>
      </c>
    </row>
    <row r="15" spans="1:11" ht="15.7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.75" customHeight="1">
      <c r="A16" s="2" t="s">
        <v>17</v>
      </c>
      <c r="B16" s="3" t="s">
        <v>58</v>
      </c>
      <c r="C16" s="3">
        <f>B16*0.4</f>
        <v>2</v>
      </c>
      <c r="D16" s="3"/>
      <c r="E16" s="3"/>
      <c r="F16" s="3"/>
      <c r="G16" s="3"/>
      <c r="H16" s="3"/>
      <c r="I16" s="3"/>
      <c r="J16" s="3"/>
      <c r="K16" s="3"/>
    </row>
  </sheetData>
  <sortState ref="A7:K11">
    <sortCondition descending="1" ref="K7"/>
  </sortState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zoomScale="55" zoomScaleNormal="55" workbookViewId="0">
      <selection activeCell="K7" sqref="K7"/>
    </sheetView>
  </sheetViews>
  <sheetFormatPr defaultRowHeight="15"/>
  <cols>
    <col min="1" max="1" width="47" style="7" customWidth="1"/>
    <col min="11" max="11" width="15" style="7" customWidth="1"/>
  </cols>
  <sheetData>
    <row r="2" spans="1:11">
      <c r="A2" s="15" t="s">
        <v>59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5" spans="1:11" ht="129.94999999999999" customHeight="1">
      <c r="A5" s="13" t="s">
        <v>2</v>
      </c>
      <c r="B5" s="13" t="s">
        <v>42</v>
      </c>
      <c r="C5" s="14"/>
      <c r="D5" s="13" t="s">
        <v>60</v>
      </c>
      <c r="E5" s="14"/>
      <c r="F5" s="13" t="s">
        <v>3</v>
      </c>
      <c r="G5" s="14"/>
      <c r="H5" s="13" t="s">
        <v>9</v>
      </c>
      <c r="I5" s="14"/>
      <c r="J5" s="13" t="s">
        <v>10</v>
      </c>
      <c r="K5" s="13" t="s">
        <v>11</v>
      </c>
    </row>
    <row r="6" spans="1:11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17"/>
      <c r="K6" s="17"/>
    </row>
    <row r="7" spans="1:11" ht="15.75" customHeight="1">
      <c r="A7" s="9" t="s">
        <v>61</v>
      </c>
      <c r="B7" s="10">
        <v>90</v>
      </c>
      <c r="C7" s="10">
        <v>1</v>
      </c>
      <c r="D7" s="10">
        <v>80</v>
      </c>
      <c r="E7" s="10">
        <v>1</v>
      </c>
      <c r="F7" s="10">
        <v>69</v>
      </c>
      <c r="G7" s="10">
        <v>1</v>
      </c>
      <c r="H7" s="10">
        <v>70</v>
      </c>
      <c r="I7" s="10">
        <v>1</v>
      </c>
      <c r="J7" s="10"/>
      <c r="K7" s="11">
        <f>95*(B7*C7+D7*E7+F7*G7+H7*I7)/((C7+E7+G7+I7)*100)+J7</f>
        <v>73.387500000000003</v>
      </c>
    </row>
    <row r="8" spans="1:11" ht="15.75" customHeight="1">
      <c r="A8" s="2" t="s">
        <v>62</v>
      </c>
      <c r="B8" s="3">
        <v>90</v>
      </c>
      <c r="C8" s="3">
        <v>1</v>
      </c>
      <c r="D8" s="3">
        <v>80</v>
      </c>
      <c r="E8" s="3">
        <v>1</v>
      </c>
      <c r="F8" s="3">
        <v>67</v>
      </c>
      <c r="G8" s="3">
        <v>1</v>
      </c>
      <c r="H8" s="3">
        <v>70</v>
      </c>
      <c r="I8" s="3">
        <v>1</v>
      </c>
      <c r="J8" s="3"/>
      <c r="K8" s="4">
        <f>95*(B8*C8+D8*E8+F8*G8+H8*I8)/((C8+E8+G8+I8)*100)+J8</f>
        <v>72.912499999999994</v>
      </c>
    </row>
    <row r="9" spans="1:11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5.75" customHeight="1">
      <c r="A11" s="5" t="s">
        <v>16</v>
      </c>
      <c r="B11" s="3"/>
      <c r="C11" s="3"/>
      <c r="D11" s="3"/>
      <c r="E11" s="3"/>
      <c r="F11" s="3"/>
      <c r="G11" s="3"/>
      <c r="H11" s="3"/>
      <c r="I11" s="3"/>
      <c r="J11" s="3"/>
      <c r="K11" s="4">
        <f>AVERAGE(K7:K8)</f>
        <v>73.150000000000006</v>
      </c>
    </row>
    <row r="12" spans="1:11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.75" customHeight="1">
      <c r="A13" s="2" t="s">
        <v>17</v>
      </c>
      <c r="B13" s="3" t="s">
        <v>18</v>
      </c>
      <c r="C13" s="3">
        <f>B13*0.4</f>
        <v>0.8</v>
      </c>
      <c r="D13" s="3"/>
      <c r="E13" s="3"/>
      <c r="F13" s="3"/>
      <c r="G13" s="3"/>
      <c r="H13" s="3"/>
      <c r="I13" s="3"/>
      <c r="J13" s="3"/>
      <c r="K13" s="3"/>
    </row>
  </sheetData>
  <sortState ref="A7:K8">
    <sortCondition descending="1" ref="K7"/>
  </sortState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zoomScale="55" zoomScaleNormal="55" workbookViewId="0">
      <selection activeCell="K7" sqref="K7:K8"/>
    </sheetView>
  </sheetViews>
  <sheetFormatPr defaultRowHeight="15"/>
  <cols>
    <col min="1" max="1" width="47" style="7" customWidth="1"/>
    <col min="11" max="11" width="15" style="7" customWidth="1"/>
  </cols>
  <sheetData>
    <row r="2" spans="1:11">
      <c r="A2" s="15" t="s">
        <v>63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5" spans="1:11" ht="129.94999999999999" customHeight="1">
      <c r="A5" s="13" t="s">
        <v>2</v>
      </c>
      <c r="B5" s="13" t="s">
        <v>5</v>
      </c>
      <c r="C5" s="14"/>
      <c r="D5" s="13" t="s">
        <v>20</v>
      </c>
      <c r="E5" s="14"/>
      <c r="F5" s="13" t="s">
        <v>21</v>
      </c>
      <c r="G5" s="14"/>
      <c r="H5" s="13" t="s">
        <v>22</v>
      </c>
      <c r="I5" s="14"/>
      <c r="J5" s="13" t="s">
        <v>10</v>
      </c>
      <c r="K5" s="13" t="s">
        <v>11</v>
      </c>
    </row>
    <row r="6" spans="1:11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6" t="s">
        <v>12</v>
      </c>
      <c r="I6" s="6" t="s">
        <v>13</v>
      </c>
      <c r="J6" s="17"/>
      <c r="K6" s="17"/>
    </row>
    <row r="7" spans="1:11" ht="15.75" customHeight="1">
      <c r="A7" s="9" t="s">
        <v>65</v>
      </c>
      <c r="B7" s="10">
        <v>90</v>
      </c>
      <c r="C7" s="10">
        <v>1</v>
      </c>
      <c r="D7" s="10">
        <v>90</v>
      </c>
      <c r="E7" s="10">
        <v>1</v>
      </c>
      <c r="F7" s="10">
        <v>80</v>
      </c>
      <c r="G7" s="10">
        <v>1</v>
      </c>
      <c r="H7" s="10">
        <v>85</v>
      </c>
      <c r="I7" s="10">
        <v>1</v>
      </c>
      <c r="J7" s="10"/>
      <c r="K7" s="11">
        <f>95*(B7*C7+D7*E7+F7*G7+H7*I7)/((C7+E7+G7+I7)*100)+J7</f>
        <v>81.9375</v>
      </c>
    </row>
    <row r="8" spans="1:11" ht="15.75" customHeight="1">
      <c r="A8" s="9" t="s">
        <v>71</v>
      </c>
      <c r="B8" s="10">
        <v>64</v>
      </c>
      <c r="C8" s="10">
        <v>1</v>
      </c>
      <c r="D8" s="10">
        <v>80</v>
      </c>
      <c r="E8" s="10">
        <v>1</v>
      </c>
      <c r="F8" s="10">
        <v>75</v>
      </c>
      <c r="G8" s="10">
        <v>1</v>
      </c>
      <c r="H8" s="10">
        <v>78</v>
      </c>
      <c r="I8" s="10">
        <v>1</v>
      </c>
      <c r="J8" s="10"/>
      <c r="K8" s="11">
        <f>95*(B8*C8+D8*E8+F8*G8+H8*I8)/((C8+E8+G8+I8)*100)+J8</f>
        <v>70.537499999999994</v>
      </c>
    </row>
    <row r="9" spans="1:11" ht="15.75" customHeight="1">
      <c r="A9" s="2" t="s">
        <v>64</v>
      </c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ht="15.75" customHeight="1">
      <c r="A10" s="2" t="s">
        <v>66</v>
      </c>
      <c r="B10" s="3"/>
      <c r="C10" s="3"/>
      <c r="D10" s="3"/>
      <c r="E10" s="3"/>
      <c r="F10" s="3"/>
      <c r="G10" s="3"/>
      <c r="H10" s="3"/>
      <c r="I10" s="3"/>
      <c r="J10" s="3"/>
      <c r="K10" s="4"/>
    </row>
    <row r="11" spans="1:11" ht="15.75" customHeight="1">
      <c r="A11" s="2" t="s">
        <v>67</v>
      </c>
      <c r="B11" s="3"/>
      <c r="C11" s="3"/>
      <c r="D11" s="3"/>
      <c r="E11" s="3"/>
      <c r="F11" s="3"/>
      <c r="G11" s="3"/>
      <c r="H11" s="3"/>
      <c r="I11" s="3"/>
      <c r="J11" s="3"/>
      <c r="K11" s="4"/>
    </row>
    <row r="12" spans="1:11" ht="15.75" customHeight="1">
      <c r="A12" s="2" t="s">
        <v>68</v>
      </c>
      <c r="B12" s="3"/>
      <c r="C12" s="3"/>
      <c r="D12" s="3"/>
      <c r="E12" s="3"/>
      <c r="F12" s="3"/>
      <c r="G12" s="3"/>
      <c r="H12" s="3"/>
      <c r="I12" s="3"/>
      <c r="J12" s="3"/>
      <c r="K12" s="4"/>
    </row>
    <row r="13" spans="1:11" ht="15.75" customHeight="1">
      <c r="A13" s="2" t="s">
        <v>69</v>
      </c>
      <c r="B13" s="3"/>
      <c r="C13" s="3"/>
      <c r="D13" s="3"/>
      <c r="E13" s="3"/>
      <c r="F13" s="3"/>
      <c r="G13" s="3"/>
      <c r="H13" s="3"/>
      <c r="I13" s="3"/>
      <c r="J13" s="3"/>
      <c r="K13" s="4"/>
    </row>
    <row r="14" spans="1:11" ht="15.75" customHeight="1">
      <c r="A14" s="2" t="s">
        <v>70</v>
      </c>
      <c r="B14" s="3"/>
      <c r="C14" s="3"/>
      <c r="D14" s="3"/>
      <c r="E14" s="3"/>
      <c r="F14" s="3"/>
      <c r="G14" s="3"/>
      <c r="H14" s="3"/>
      <c r="I14" s="3"/>
      <c r="J14" s="3"/>
      <c r="K14" s="4"/>
    </row>
    <row r="15" spans="1:11" ht="15.75" customHeight="1">
      <c r="A15" s="2" t="s">
        <v>72</v>
      </c>
      <c r="B15" s="3"/>
      <c r="C15" s="3"/>
      <c r="D15" s="3"/>
      <c r="E15" s="3"/>
      <c r="F15" s="3"/>
      <c r="G15" s="3"/>
      <c r="H15" s="3"/>
      <c r="I15" s="3"/>
      <c r="J15" s="3"/>
      <c r="K15" s="4"/>
    </row>
    <row r="16" spans="1:11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 customHeight="1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5.75" customHeight="1">
      <c r="A18" s="5" t="s">
        <v>16</v>
      </c>
      <c r="B18" s="3"/>
      <c r="C18" s="3"/>
      <c r="D18" s="3"/>
      <c r="E18" s="3"/>
      <c r="F18" s="3"/>
      <c r="G18" s="3"/>
      <c r="H18" s="3"/>
      <c r="I18" s="3"/>
      <c r="J18" s="3"/>
      <c r="K18" s="4">
        <f>AVERAGE(K7:K15)</f>
        <v>76.237499999999997</v>
      </c>
    </row>
    <row r="19" spans="1:11" ht="15.75" customHeight="1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15.75" customHeight="1">
      <c r="A20" s="2" t="s">
        <v>17</v>
      </c>
      <c r="B20" s="3" t="s">
        <v>73</v>
      </c>
      <c r="C20" s="3">
        <f>B20*0.4</f>
        <v>3.6</v>
      </c>
      <c r="D20" s="3"/>
      <c r="E20" s="3"/>
      <c r="F20" s="3"/>
      <c r="G20" s="3"/>
      <c r="H20" s="3"/>
      <c r="I20" s="3"/>
      <c r="J20" s="3"/>
      <c r="K20" s="3"/>
    </row>
  </sheetData>
  <sortState ref="A7:K15">
    <sortCondition descending="1" ref="K7"/>
  </sortState>
  <mergeCells count="8">
    <mergeCell ref="K5:K6"/>
    <mergeCell ref="A2:K2"/>
    <mergeCell ref="A5:A6"/>
    <mergeCell ref="D5:E5"/>
    <mergeCell ref="H5:I5"/>
    <mergeCell ref="J5:J6"/>
    <mergeCell ref="F5:G5"/>
    <mergeCell ref="B5:C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zoomScale="55" zoomScaleNormal="55" workbookViewId="0">
      <selection activeCell="I7" sqref="I7"/>
    </sheetView>
  </sheetViews>
  <sheetFormatPr defaultRowHeight="15"/>
  <cols>
    <col min="1" max="1" width="47" style="7" customWidth="1"/>
    <col min="9" max="9" width="15" style="7" customWidth="1"/>
  </cols>
  <sheetData>
    <row r="2" spans="1:9">
      <c r="A2" s="15" t="s">
        <v>74</v>
      </c>
      <c r="B2" s="16"/>
      <c r="C2" s="16"/>
      <c r="D2" s="16"/>
      <c r="E2" s="16"/>
      <c r="F2" s="16"/>
      <c r="G2" s="16"/>
      <c r="H2" s="16"/>
      <c r="I2" s="16"/>
    </row>
    <row r="5" spans="1:9" ht="129.94999999999999" customHeight="1">
      <c r="A5" s="13" t="s">
        <v>2</v>
      </c>
      <c r="B5" s="13" t="s">
        <v>75</v>
      </c>
      <c r="C5" s="14"/>
      <c r="D5" s="13" t="s">
        <v>41</v>
      </c>
      <c r="E5" s="14"/>
      <c r="F5" s="13" t="s">
        <v>42</v>
      </c>
      <c r="G5" s="14"/>
      <c r="H5" s="13" t="s">
        <v>10</v>
      </c>
      <c r="I5" s="13" t="s">
        <v>11</v>
      </c>
    </row>
    <row r="6" spans="1:9" ht="15.95" customHeight="1">
      <c r="A6" s="17"/>
      <c r="B6" s="6" t="s">
        <v>12</v>
      </c>
      <c r="C6" s="6" t="s">
        <v>13</v>
      </c>
      <c r="D6" s="6" t="s">
        <v>12</v>
      </c>
      <c r="E6" s="6" t="s">
        <v>13</v>
      </c>
      <c r="F6" s="6" t="s">
        <v>12</v>
      </c>
      <c r="G6" s="6" t="s">
        <v>13</v>
      </c>
      <c r="H6" s="17"/>
      <c r="I6" s="17"/>
    </row>
    <row r="7" spans="1:9" ht="15.75" customHeight="1">
      <c r="A7" s="9" t="s">
        <v>77</v>
      </c>
      <c r="B7" s="10">
        <v>70</v>
      </c>
      <c r="C7" s="10">
        <v>1</v>
      </c>
      <c r="D7" s="10">
        <v>70</v>
      </c>
      <c r="E7" s="10">
        <v>1</v>
      </c>
      <c r="F7" s="10">
        <v>65</v>
      </c>
      <c r="G7" s="10">
        <v>1</v>
      </c>
      <c r="H7" s="10"/>
      <c r="I7" s="11">
        <f>95*(B7*C7+D7*E7+F7*G7)/((C7+E7+G7)*100)+H7</f>
        <v>64.916666666666671</v>
      </c>
    </row>
    <row r="8" spans="1:9" ht="15.75" customHeight="1">
      <c r="A8" s="2" t="s">
        <v>76</v>
      </c>
      <c r="B8" s="3"/>
      <c r="C8" s="3"/>
      <c r="D8" s="3"/>
      <c r="E8" s="3"/>
      <c r="F8" s="3"/>
      <c r="G8" s="3"/>
      <c r="H8" s="3"/>
      <c r="I8" s="4"/>
    </row>
    <row r="9" spans="1:9" ht="15.75" customHeight="1">
      <c r="A9" s="2" t="s">
        <v>78</v>
      </c>
      <c r="B9" s="3"/>
      <c r="C9" s="3"/>
      <c r="D9" s="3"/>
      <c r="E9" s="3"/>
      <c r="F9" s="3"/>
      <c r="G9" s="3"/>
      <c r="H9" s="3"/>
      <c r="I9" s="4"/>
    </row>
    <row r="10" spans="1:9" ht="15.75" customHeight="1">
      <c r="A10" s="2"/>
      <c r="B10" s="3"/>
      <c r="C10" s="3"/>
      <c r="D10" s="3"/>
      <c r="E10" s="3"/>
      <c r="F10" s="3"/>
      <c r="G10" s="3"/>
      <c r="H10" s="3"/>
      <c r="I10" s="3"/>
    </row>
    <row r="11" spans="1:9" ht="15.75" customHeight="1">
      <c r="A11" s="2"/>
      <c r="B11" s="3"/>
      <c r="C11" s="3"/>
      <c r="D11" s="3"/>
      <c r="E11" s="3"/>
      <c r="F11" s="3"/>
      <c r="G11" s="3"/>
      <c r="H11" s="3"/>
      <c r="I11" s="3"/>
    </row>
    <row r="12" spans="1:9" ht="15.75" customHeight="1">
      <c r="A12" s="5" t="s">
        <v>16</v>
      </c>
      <c r="B12" s="3"/>
      <c r="C12" s="3"/>
      <c r="D12" s="3"/>
      <c r="E12" s="3"/>
      <c r="F12" s="3"/>
      <c r="G12" s="3"/>
      <c r="H12" s="3"/>
      <c r="I12" s="4">
        <f>AVERAGE(I7:I9)</f>
        <v>64.916666666666671</v>
      </c>
    </row>
    <row r="13" spans="1:9" ht="15.75" customHeight="1">
      <c r="A13" s="2"/>
      <c r="B13" s="3"/>
      <c r="C13" s="3"/>
      <c r="D13" s="3"/>
      <c r="E13" s="3"/>
      <c r="F13" s="3"/>
      <c r="G13" s="3"/>
      <c r="H13" s="3"/>
      <c r="I13" s="3"/>
    </row>
    <row r="14" spans="1:9" ht="15.75" customHeight="1">
      <c r="A14" s="2" t="s">
        <v>17</v>
      </c>
      <c r="B14" s="3" t="s">
        <v>47</v>
      </c>
      <c r="C14" s="3">
        <f>B14*0.4</f>
        <v>1.2000000000000002</v>
      </c>
      <c r="D14" s="3"/>
      <c r="E14" s="3"/>
      <c r="F14" s="3"/>
      <c r="G14" s="3"/>
      <c r="H14" s="3"/>
      <c r="I14" s="3"/>
    </row>
  </sheetData>
  <sortState ref="A7:I9">
    <sortCondition descending="1" ref="I7"/>
  </sortState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34</vt:i4>
      </vt:variant>
    </vt:vector>
  </HeadingPairs>
  <TitlesOfParts>
    <vt:vector size="34" baseType="lpstr">
      <vt:lpstr>Середній бал</vt:lpstr>
      <vt:lpstr>АВ-20</vt:lpstr>
      <vt:lpstr>АВ-21</vt:lpstr>
      <vt:lpstr>АВ-21ск</vt:lpstr>
      <vt:lpstr>АВ-22</vt:lpstr>
      <vt:lpstr>АВ-22м</vt:lpstr>
      <vt:lpstr>АВ-22мб</vt:lpstr>
      <vt:lpstr>АВ-22ск</vt:lpstr>
      <vt:lpstr>ГР-22</vt:lpstr>
      <vt:lpstr>ЕПА-20</vt:lpstr>
      <vt:lpstr>ЕПА-21</vt:lpstr>
      <vt:lpstr>ЕПА-21ск</vt:lpstr>
      <vt:lpstr>ЕПА-22</vt:lpstr>
      <vt:lpstr>ЕПА-22м</vt:lpstr>
      <vt:lpstr>ЕПА-22мб</vt:lpstr>
      <vt:lpstr>ЕПА-22ск</vt:lpstr>
      <vt:lpstr>МО-20</vt:lpstr>
      <vt:lpstr>МО-21</vt:lpstr>
      <vt:lpstr>МО-21ск</vt:lpstr>
      <vt:lpstr>МО-22</vt:lpstr>
      <vt:lpstr>МО-22м</vt:lpstr>
      <vt:lpstr>МО-22ск</vt:lpstr>
      <vt:lpstr>МЧМ-20</vt:lpstr>
      <vt:lpstr>МЧМ-21</vt:lpstr>
      <vt:lpstr>МЧМ-21ск</vt:lpstr>
      <vt:lpstr>МЧМ-22</vt:lpstr>
      <vt:lpstr>МЧМ-22м</vt:lpstr>
      <vt:lpstr>МЧМ-22ск</vt:lpstr>
      <vt:lpstr>ХТ-20</vt:lpstr>
      <vt:lpstr>ХТ-21</vt:lpstr>
      <vt:lpstr>ХТ-21ск</vt:lpstr>
      <vt:lpstr>ХТ-22</vt:lpstr>
      <vt:lpstr>ХТ-22м</vt:lpstr>
      <vt:lpstr>ХТ-22ск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study</cp:lastModifiedBy>
  <dcterms:created xsi:type="dcterms:W3CDTF">2023-07-03T09:26:26Z</dcterms:created>
  <dcterms:modified xsi:type="dcterms:W3CDTF">2023-07-06T08:56:17Z</dcterms:modified>
</cp:coreProperties>
</file>