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рейтинги\"/>
    </mc:Choice>
  </mc:AlternateContent>
  <xr:revisionPtr revIDLastSave="0" documentId="13_ncr:1_{17850027-3616-43D5-BACC-8CF004755C5D}" xr6:coauthVersionLast="47" xr6:coauthVersionMax="47" xr10:uidLastSave="{00000000-0000-0000-0000-000000000000}"/>
  <bookViews>
    <workbookView xWindow="-110" yWindow="-110" windowWidth="19420" windowHeight="10420" tabRatio="823" firstSheet="25" activeTab="25" xr2:uid="{00000000-000D-0000-FFFF-FFFF00000000}"/>
  </bookViews>
  <sheets>
    <sheet name="Середній бал" sheetId="1" r:id="rId1"/>
    <sheet name="ЕК-20-1" sheetId="2" r:id="rId2"/>
    <sheet name="ЕК-21" sheetId="3" r:id="rId3"/>
    <sheet name="ЕК-22" sheetId="4" r:id="rId4"/>
    <sheet name="ЕК-23м" sheetId="5" r:id="rId5"/>
    <sheet name="ЕК-23ск" sheetId="6" r:id="rId6"/>
    <sheet name="КН-21" sheetId="7" r:id="rId7"/>
    <sheet name="КН-22" sheetId="8" r:id="rId8"/>
    <sheet name="КН-23" sheetId="9" r:id="rId9"/>
    <sheet name="КН-23ск" sheetId="10" r:id="rId10"/>
    <sheet name="МАР-20-1" sheetId="11" r:id="rId11"/>
    <sheet name="МАР-21" sheetId="12" r:id="rId12"/>
    <sheet name="МАР-22" sheetId="13" r:id="rId13"/>
    <sheet name="МВС-21" sheetId="14" r:id="rId14"/>
    <sheet name="МВС-22" sheetId="15" r:id="rId15"/>
    <sheet name="МВС-23" sheetId="16" r:id="rId16"/>
    <sheet name="МЕВ-20-1" sheetId="17" r:id="rId17"/>
    <sheet name="МЕВ-22" sheetId="18" r:id="rId18"/>
    <sheet name="МЕВ-23" sheetId="19" r:id="rId19"/>
    <sheet name="МН-20-1" sheetId="20" r:id="rId20"/>
    <sheet name="МН-22" sheetId="21" r:id="rId21"/>
    <sheet name="МН-23" sheetId="22" r:id="rId22"/>
    <sheet name="МН-23м" sheetId="23" r:id="rId23"/>
    <sheet name="МН-23ск" sheetId="24" r:id="rId24"/>
    <sheet name="МСД-23" sheetId="25" r:id="rId25"/>
    <sheet name="ОіОп-20-1" sheetId="26" r:id="rId26"/>
    <sheet name="ОіОп-21" sheetId="27" r:id="rId27"/>
    <sheet name="ОіОп-22" sheetId="28" r:id="rId28"/>
    <sheet name="ОіОп-22мб" sheetId="29" r:id="rId29"/>
    <sheet name="ОіОп-22ск" sheetId="30" r:id="rId30"/>
    <sheet name="ОіОп-23м" sheetId="31" r:id="rId31"/>
    <sheet name="ОіОп-23мб" sheetId="32" r:id="rId32"/>
    <sheet name="ПТ-23" sheetId="33" r:id="rId33"/>
    <sheet name="ПТ-23ск" sheetId="34" r:id="rId34"/>
    <sheet name="ПТБД-21" sheetId="35" r:id="rId35"/>
    <sheet name="ПТБД-22" sheetId="36" r:id="rId36"/>
    <sheet name="ПТБД-22мб" sheetId="37" r:id="rId37"/>
    <sheet name="ПТБД-22ск" sheetId="38" r:id="rId38"/>
    <sheet name="ФБС-20-1" sheetId="39" r:id="rId39"/>
    <sheet name="ФБС-21" sheetId="40" r:id="rId40"/>
    <sheet name="ФБС-22" sheetId="41" r:id="rId41"/>
    <sheet name="ФБС-22мб" sheetId="42" r:id="rId42"/>
    <sheet name="ФБС-22ск" sheetId="43" r:id="rId43"/>
    <sheet name="ФБС-23-2ск" sheetId="44" r:id="rId44"/>
    <sheet name="ФБС-23м" sheetId="45" r:id="rId45"/>
    <sheet name="ФБС-23ск" sheetId="46" r:id="rId4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3" l="1"/>
  <c r="C13" i="46" l="1"/>
  <c r="I7" i="46"/>
  <c r="I11" i="46" s="1"/>
  <c r="C12" i="45"/>
  <c r="C12" i="44"/>
  <c r="C13" i="43"/>
  <c r="K8" i="43"/>
  <c r="C13" i="42"/>
  <c r="M7" i="42"/>
  <c r="C13" i="41"/>
  <c r="I7" i="41"/>
  <c r="I11" i="41"/>
  <c r="C12" i="40"/>
  <c r="K7" i="40"/>
  <c r="K10" i="40" s="1"/>
  <c r="C12" i="39"/>
  <c r="K10" i="39"/>
  <c r="K7" i="39"/>
  <c r="C12" i="38"/>
  <c r="K7" i="38"/>
  <c r="K10" i="38" s="1"/>
  <c r="C15" i="37"/>
  <c r="M7" i="37"/>
  <c r="C13" i="36"/>
  <c r="I11" i="36"/>
  <c r="I7" i="36"/>
  <c r="C12" i="35"/>
  <c r="C12" i="34"/>
  <c r="C12" i="33"/>
  <c r="C17" i="32"/>
  <c r="K9" i="32"/>
  <c r="K7" i="32"/>
  <c r="K8" i="32"/>
  <c r="C12" i="31"/>
  <c r="C14" i="30"/>
  <c r="K7" i="30"/>
  <c r="K12" i="30" s="1"/>
  <c r="C16" i="29"/>
  <c r="M7" i="29"/>
  <c r="M14" i="29" s="1"/>
  <c r="C12" i="28"/>
  <c r="K7" i="28"/>
  <c r="K10" i="28" s="1"/>
  <c r="C12" i="27"/>
  <c r="C12" i="26"/>
  <c r="K7" i="26"/>
  <c r="K10" i="26" s="1"/>
  <c r="C12" i="25"/>
  <c r="C12" i="24"/>
  <c r="K7" i="24"/>
  <c r="K10" i="24" s="1"/>
  <c r="C12" i="23"/>
  <c r="I7" i="23"/>
  <c r="I10" i="23" s="1"/>
  <c r="C14" i="22"/>
  <c r="I7" i="22"/>
  <c r="I12" i="22" s="1"/>
  <c r="I8" i="22"/>
  <c r="C12" i="21"/>
  <c r="C14" i="20"/>
  <c r="K7" i="20"/>
  <c r="K12" i="20"/>
  <c r="C12" i="19"/>
  <c r="I7" i="19"/>
  <c r="I10" i="19" s="1"/>
  <c r="C12" i="18"/>
  <c r="I7" i="18"/>
  <c r="I10" i="18" s="1"/>
  <c r="C13" i="17"/>
  <c r="C13" i="16"/>
  <c r="I7" i="16"/>
  <c r="I11" i="16" s="1"/>
  <c r="C12" i="15"/>
  <c r="I7" i="15"/>
  <c r="I10" i="15" s="1"/>
  <c r="C15" i="14"/>
  <c r="G7" i="14"/>
  <c r="G8" i="14"/>
  <c r="C13" i="13"/>
  <c r="I7" i="13"/>
  <c r="I11" i="13" s="1"/>
  <c r="C13" i="12"/>
  <c r="C12" i="11"/>
  <c r="K7" i="11"/>
  <c r="K10" i="11" s="1"/>
  <c r="C12" i="10"/>
  <c r="I7" i="10"/>
  <c r="I10" i="10" s="1"/>
  <c r="C16" i="9"/>
  <c r="I9" i="9"/>
  <c r="I11" i="9"/>
  <c r="I7" i="9"/>
  <c r="I10" i="9"/>
  <c r="I14" i="9" s="1"/>
  <c r="I8" i="9"/>
  <c r="C18" i="8"/>
  <c r="I9" i="8"/>
  <c r="I10" i="8"/>
  <c r="I8" i="8"/>
  <c r="I7" i="8"/>
  <c r="I11" i="8"/>
  <c r="C17" i="7"/>
  <c r="G11" i="7"/>
  <c r="G8" i="7"/>
  <c r="G9" i="7"/>
  <c r="G15" i="7" s="1"/>
  <c r="G7" i="7"/>
  <c r="G10" i="7"/>
  <c r="C12" i="6"/>
  <c r="C12" i="5"/>
  <c r="C13" i="4"/>
  <c r="I8" i="4"/>
  <c r="I7" i="4"/>
  <c r="I11" i="4" s="1"/>
  <c r="C12" i="3"/>
  <c r="C12" i="2"/>
  <c r="K11" i="43" l="1"/>
  <c r="M11" i="42"/>
  <c r="M13" i="37"/>
  <c r="K15" i="32"/>
  <c r="B4" i="1" s="1"/>
  <c r="G13" i="14"/>
  <c r="I16" i="8"/>
</calcChain>
</file>

<file path=xl/sharedStrings.xml><?xml version="1.0" encoding="utf-8"?>
<sst xmlns="http://schemas.openxmlformats.org/spreadsheetml/2006/main" count="884" uniqueCount="237">
  <si>
    <t>Середній прохідний бал по факультету для груп, де навчається 1 студент за кошти держзамовлення</t>
  </si>
  <si>
    <t>ЕК-20-1</t>
  </si>
  <si>
    <t>ПІБ</t>
  </si>
  <si>
    <t>Аналіз та прогнозування економічних систем (курсова робота)</t>
  </si>
  <si>
    <t>Аналіз та прогнозування економічних систем</t>
  </si>
  <si>
    <t>Бізнес-аналітика</t>
  </si>
  <si>
    <t>Стратегічне управління</t>
  </si>
  <si>
    <t>Дод. бали</t>
  </si>
  <si>
    <t>Бали рейтингу</t>
  </si>
  <si>
    <t>Оцінка</t>
  </si>
  <si>
    <t>Кредити</t>
  </si>
  <si>
    <t>САВОСЬКО Анна Віталіївна</t>
  </si>
  <si>
    <t>Середнє значення</t>
  </si>
  <si>
    <t>Всього</t>
  </si>
  <si>
    <t>1</t>
  </si>
  <si>
    <t>ЕК-21</t>
  </si>
  <si>
    <t>Національна економіка (курсова робота)</t>
  </si>
  <si>
    <t>Економіка праці</t>
  </si>
  <si>
    <t>Міжнародна економіка</t>
  </si>
  <si>
    <t>Національна економіка</t>
  </si>
  <si>
    <t>ВЕРЕТЕННІКОВ Матвій Володимирович</t>
  </si>
  <si>
    <t>ЕК-22</t>
  </si>
  <si>
    <t>Бухгалтерський облік</t>
  </si>
  <si>
    <t>Менеджмент</t>
  </si>
  <si>
    <t>Мікроекономіка</t>
  </si>
  <si>
    <t>ЖЕЖЕЛА Анастасія Дмитрівна</t>
  </si>
  <si>
    <t>ЯМКОВИЙ Максим Романович</t>
  </si>
  <si>
    <t>2</t>
  </si>
  <si>
    <t>ЕК-23м</t>
  </si>
  <si>
    <t>Ризик-менеджмент</t>
  </si>
  <si>
    <t>Управління ефективністю бізнесу</t>
  </si>
  <si>
    <t>Управління ресурсами компанії</t>
  </si>
  <si>
    <t>БОНДАР Дмитро Сергійович</t>
  </si>
  <si>
    <t>ЕК-23ск</t>
  </si>
  <si>
    <t>БОЙКО Ельвіра Ельчін кизи</t>
  </si>
  <si>
    <t>КН-21</t>
  </si>
  <si>
    <t>Методи та засоби обробки інформації</t>
  </si>
  <si>
    <t>Хмарні сервіси</t>
  </si>
  <si>
    <t>БУРЕЙ Юлія Степанівна</t>
  </si>
  <si>
    <t>КОЛІОГЛО Катерина Вячеславівна</t>
  </si>
  <si>
    <t>МИРОНЕНКО Тимур Ігорович</t>
  </si>
  <si>
    <t>МІЩЕНКО Олена Михайлівна</t>
  </si>
  <si>
    <t>СЕНЬКО Владислав Михайлович</t>
  </si>
  <si>
    <t>СТРУЖЕВСЬКИЙ Ілля Андрійович</t>
  </si>
  <si>
    <t>6</t>
  </si>
  <si>
    <t>КН-22</t>
  </si>
  <si>
    <t>Об'єктне моделювання і UML (курсова робота)</t>
  </si>
  <si>
    <t>Об'єктне моделювання і UML</t>
  </si>
  <si>
    <t>Теорія ймовірності, ймовірнісні процеси та математичні статистики</t>
  </si>
  <si>
    <t>АКБАР Фаяд Фарідович</t>
  </si>
  <si>
    <t>БЕРЕГОВИЙ Владислав Олегович</t>
  </si>
  <si>
    <t>БІЛАЯ Єлизавета Святославівна</t>
  </si>
  <si>
    <t>БУЙВОЛ Владислав Євгенійович</t>
  </si>
  <si>
    <t>ГОРБЕНКО Анастасія Олександрівна</t>
  </si>
  <si>
    <t>КОДЛУБОВСЬКА Анжеліка Олександрівна</t>
  </si>
  <si>
    <t>КОЛЕСНІК Василь Вікторович</t>
  </si>
  <si>
    <t>7</t>
  </si>
  <si>
    <t>КН-23</t>
  </si>
  <si>
    <t>Вища математика</t>
  </si>
  <si>
    <t>Дискретна математика</t>
  </si>
  <si>
    <t>Офісні комп'ютерні технології</t>
  </si>
  <si>
    <t>ЖИЖИЧ Дар'я Олександрівна</t>
  </si>
  <si>
    <t>КУЧЕРЕНКО Гліб Іванович</t>
  </si>
  <si>
    <t>МОРОЗ Євген Олегович</t>
  </si>
  <si>
    <t>НЕЧИПОРУК Назар Русланович</t>
  </si>
  <si>
    <t>РОЩУК Кіріл Олексійович</t>
  </si>
  <si>
    <t>5</t>
  </si>
  <si>
    <t>КН-23ск</t>
  </si>
  <si>
    <t>ГНІДАШ Богдан Максимович</t>
  </si>
  <si>
    <t>МАР-20-1</t>
  </si>
  <si>
    <t>Маркетинг промислового підприємства (курсова робота)</t>
  </si>
  <si>
    <t>Маркетинг промислового підприємства</t>
  </si>
  <si>
    <t>Маркетингові дослідження</t>
  </si>
  <si>
    <t>Маркетингові комунікації</t>
  </si>
  <si>
    <t>КОЖАНОВА Вероніка Ігорівна</t>
  </si>
  <si>
    <t>МАР-21</t>
  </si>
  <si>
    <t>Маркетинг 2 (курсова робота)</t>
  </si>
  <si>
    <t>Логістика</t>
  </si>
  <si>
    <t>Маркетинг 2</t>
  </si>
  <si>
    <t>ЖУК Кирило Андрійович</t>
  </si>
  <si>
    <t>МАЦЮПА Роман Леонідович</t>
  </si>
  <si>
    <t>МАР-22</t>
  </si>
  <si>
    <t>ГРИЦЕНКО Іван Васильович</t>
  </si>
  <si>
    <t>СТАРОВІРЕЦЬ Олексій Павлович</t>
  </si>
  <si>
    <t>МВС-21</t>
  </si>
  <si>
    <t>Міжнародні економічні відносини</t>
  </si>
  <si>
    <t>Професійне редагування та рерайт</t>
  </si>
  <si>
    <t>АКУН Ірина Андріївна</t>
  </si>
  <si>
    <t>МИХАЙЛОВ Данило Олександрович</t>
  </si>
  <si>
    <t>ТКАЧОВА Маргарита Юріївна</t>
  </si>
  <si>
    <t>ФОМІН Дмитро Олександрович</t>
  </si>
  <si>
    <t>4</t>
  </si>
  <si>
    <t>МВС-22</t>
  </si>
  <si>
    <t>Креативна економіка</t>
  </si>
  <si>
    <t>Політологія</t>
  </si>
  <si>
    <t>Робота з джерелами та фактчекінг</t>
  </si>
  <si>
    <t>УСЕНКО Анна Дмитрівна</t>
  </si>
  <si>
    <t>МВС-23</t>
  </si>
  <si>
    <t>Вступ до регіональних студій</t>
  </si>
  <si>
    <t>Економікс</t>
  </si>
  <si>
    <t>Прикладна інформатика</t>
  </si>
  <si>
    <t>НАРІЖНІЙ Руслан Дмитрович</t>
  </si>
  <si>
    <t>ТИМОШЕНКО Євгенія Андріївна</t>
  </si>
  <si>
    <t>МЕВ-20-1</t>
  </si>
  <si>
    <t>Міжнародна економічна діяльність в Україні (курсова робота)</t>
  </si>
  <si>
    <t>Міжнародна економічна діяльність в Україні</t>
  </si>
  <si>
    <t>Міжнародна торгівля</t>
  </si>
  <si>
    <t>Цифровий маркетинг</t>
  </si>
  <si>
    <t>ПАСС Дмитро Володимирович</t>
  </si>
  <si>
    <t>ШАБЛІЙ Дмитро Вячеславович</t>
  </si>
  <si>
    <t>МЕВ-22</t>
  </si>
  <si>
    <t>Друга іноземна мова для початківців</t>
  </si>
  <si>
    <t>ВОРОБЙОВА Марія Олегівна</t>
  </si>
  <si>
    <t>МЕВ-23</t>
  </si>
  <si>
    <t>Прикладна математика</t>
  </si>
  <si>
    <t>ШЕСТАК Анастасія Станіславівна</t>
  </si>
  <si>
    <t>МН-20-1</t>
  </si>
  <si>
    <t>Стратегічне управління (курсова робота)</t>
  </si>
  <si>
    <t>Операційний менеджмент</t>
  </si>
  <si>
    <t>Публічне адміністрування</t>
  </si>
  <si>
    <t>ГЛОБА Богдана Віталіївна</t>
  </si>
  <si>
    <t>ДЯЧЕНКО Анна Олександрівна</t>
  </si>
  <si>
    <t>ЛЕОНІДОВ Дмитро Миколайович</t>
  </si>
  <si>
    <t>3</t>
  </si>
  <si>
    <t>МН-22</t>
  </si>
  <si>
    <t>Менеджмент (курсова робота)</t>
  </si>
  <si>
    <t>РИМАРЧУК Софія Русланівна</t>
  </si>
  <si>
    <t>МН-23</t>
  </si>
  <si>
    <t>ЛОКАЙЧУК Марк Олександрович</t>
  </si>
  <si>
    <t>ЛУК'ЯНЦЕВА Дарія Андріївна</t>
  </si>
  <si>
    <t>ШПІКОВ Денис Дмитрович</t>
  </si>
  <si>
    <t>МН-23м</t>
  </si>
  <si>
    <t>HR-менеджмент</t>
  </si>
  <si>
    <t>Фінансовий менеджмент</t>
  </si>
  <si>
    <t>ПОЗНЯКОВА Олена Вячеславівна</t>
  </si>
  <si>
    <t>МН-23ск</t>
  </si>
  <si>
    <t>ПАЛИВОДА Сніжана Володимирівна</t>
  </si>
  <si>
    <t>МСД-23</t>
  </si>
  <si>
    <t>Креативні індустрії</t>
  </si>
  <si>
    <t>ФУРСА Ксенія Дмитрівна</t>
  </si>
  <si>
    <t>ОіОп-20-1</t>
  </si>
  <si>
    <t>Аудит (курсова робота)</t>
  </si>
  <si>
    <t>Аудит</t>
  </si>
  <si>
    <t>Звітність підприємства</t>
  </si>
  <si>
    <t>Управлінський облік</t>
  </si>
  <si>
    <t>ВЕДМІДСЬКА Дарина Василівна</t>
  </si>
  <si>
    <t>ОіОп-21</t>
  </si>
  <si>
    <t>Система оподаткування підприємства</t>
  </si>
  <si>
    <t>Фінансовий облік активів</t>
  </si>
  <si>
    <t>ШРАМ Ольга Юріївна</t>
  </si>
  <si>
    <t>ОіОп-22</t>
  </si>
  <si>
    <t>Бухгалтерський облік (курсова робота)</t>
  </si>
  <si>
    <t>БАТЕХІНА Олена Сергіївна</t>
  </si>
  <si>
    <t>ОіОп-22мб</t>
  </si>
  <si>
    <t>Фінанси</t>
  </si>
  <si>
    <t>Фінансовий облік активів та пасивів</t>
  </si>
  <si>
    <t>Оподаткування бізнесу</t>
  </si>
  <si>
    <t>Економічний аналіз</t>
  </si>
  <si>
    <t>Фінансовий облік активів та пасивів (курсова робота) (курсова робота)</t>
  </si>
  <si>
    <t>АНДРЕЄВА Катерина Дмитрівна</t>
  </si>
  <si>
    <t>ВЕГЕРА Катерина Андріївна</t>
  </si>
  <si>
    <t>ПРИЙМАЧЕНКО Вікторія Сергіївна</t>
  </si>
  <si>
    <t>СМІЛИК Анастасія Денисівна</t>
  </si>
  <si>
    <t>ФЕДОРОВА Олександра Дмитрівна</t>
  </si>
  <si>
    <t>ОіОп-22ск</t>
  </si>
  <si>
    <t>БІЛЯКОВА Анастасія Михайлівна</t>
  </si>
  <si>
    <t>МЕРЕУЦА Аліна Дмитрівна</t>
  </si>
  <si>
    <t>СОБКО Юлія Андріївна</t>
  </si>
  <si>
    <t>ОіОп-23м</t>
  </si>
  <si>
    <t>Організація обліку і контролю в корпораціях (курсова робота)</t>
  </si>
  <si>
    <t>Облік і фінансова звітність за МСФЗ</t>
  </si>
  <si>
    <t>Організація обліку і контролю в корпораціях</t>
  </si>
  <si>
    <t>СТЕЦЕНКО Олег Володимирович</t>
  </si>
  <si>
    <t>ОіОп-23мб</t>
  </si>
  <si>
    <t>Історія української державності</t>
  </si>
  <si>
    <t>Макроекономіка</t>
  </si>
  <si>
    <t>БОРИСОВСЬКА Марія Романівна</t>
  </si>
  <si>
    <t>БУРТОВА Анастасія Сергіївна</t>
  </si>
  <si>
    <t>ВОЛОДИМИРОВА Анна Володимирівна</t>
  </si>
  <si>
    <t>ДЕРКАЧ Ігор Олександрович</t>
  </si>
  <si>
    <t>ЗАДОРОЖНЯ Тетяна Костянтинівна</t>
  </si>
  <si>
    <t>КРУПИЦЬКИЙ Артем Сергійович</t>
  </si>
  <si>
    <t>ПТ-23</t>
  </si>
  <si>
    <t>ПАНАСЮК Ірина Ярославівна</t>
  </si>
  <si>
    <t>ПТ-23ск</t>
  </si>
  <si>
    <t>КРАСНОВА Марина Юріївна</t>
  </si>
  <si>
    <t>ПТБД-21</t>
  </si>
  <si>
    <t>Підприємництво</t>
  </si>
  <si>
    <t>КОЗИРЬ Аліна Сергіївна</t>
  </si>
  <si>
    <t>ПТБД-22</t>
  </si>
  <si>
    <t>ГЕВКО Данило Ярославович</t>
  </si>
  <si>
    <t>ОДИНОКОВА Дар'я Сергіївна</t>
  </si>
  <si>
    <t>ПТБД-22мб</t>
  </si>
  <si>
    <t>Підприємництво (курсова робота)</t>
  </si>
  <si>
    <t>Економіка бізнесу</t>
  </si>
  <si>
    <t>БОРИСОВА Олександра Євгенівна</t>
  </si>
  <si>
    <t>ГАЛУШКО Каріна Владиславівна</t>
  </si>
  <si>
    <t>ДЕМЧЕНКО Анастасія Олексіївна</t>
  </si>
  <si>
    <t>ОГІЙ Марія Антонівна</t>
  </si>
  <si>
    <t>ПТБД-22ск</t>
  </si>
  <si>
    <t>Обгрунтування господарських рішень і оцінка ризиків (курсова робота)</t>
  </si>
  <si>
    <t>Обгрунтування господарських рішень і оцінка ризиків</t>
  </si>
  <si>
    <t>ХОХЛОВА Віолета Віталіївна</t>
  </si>
  <si>
    <t>ФБС-20-1</t>
  </si>
  <si>
    <t>Фінансовий аналіз (курсова робота)</t>
  </si>
  <si>
    <t>Податкова система</t>
  </si>
  <si>
    <t>Фінансовий аналіз</t>
  </si>
  <si>
    <t>Фінансовий ринок</t>
  </si>
  <si>
    <t>ФІЛІПЧУК Крістіна Вадимівна</t>
  </si>
  <si>
    <t>ФБС-21</t>
  </si>
  <si>
    <t>Фінанси (курсова робота)</t>
  </si>
  <si>
    <t>Банківська система</t>
  </si>
  <si>
    <t>Соціальне страхування</t>
  </si>
  <si>
    <t>ХАРЕНКО Юля Сергіївна</t>
  </si>
  <si>
    <t>ФБС-22</t>
  </si>
  <si>
    <t>ФЕСЕНКО Катерина Андріївна</t>
  </si>
  <si>
    <t>ЯКУШЕВА Дар'я Вячеславівна</t>
  </si>
  <si>
    <t>ФБС-22мб</t>
  </si>
  <si>
    <t>Основи фінансів підприємств (курсова робота)</t>
  </si>
  <si>
    <t>Гроші та кредит</t>
  </si>
  <si>
    <t>Основи фінансів підприємств</t>
  </si>
  <si>
    <t>Страхування</t>
  </si>
  <si>
    <t>ДОНЕЦЬ Вікторія Віталіївна</t>
  </si>
  <si>
    <t>СВАШЕНКО Олександра Едуардівна</t>
  </si>
  <si>
    <t>ФБС-22ск</t>
  </si>
  <si>
    <t>КАЛІХАНОВА Анастасія Євгенівна</t>
  </si>
  <si>
    <t>ЦИГАНКО Денис Олегович</t>
  </si>
  <si>
    <t>ФБС-23-2ск</t>
  </si>
  <si>
    <t>ІВАШУТА Максим Євгенійович</t>
  </si>
  <si>
    <t>ФБС-23м</t>
  </si>
  <si>
    <t>Фінансовий менеджмент (курсова робота)</t>
  </si>
  <si>
    <t>Податковий менеджмент</t>
  </si>
  <si>
    <t>Управління фінансовою санацією</t>
  </si>
  <si>
    <t>КОБЕЦЬ Дар'я Миколаївна</t>
  </si>
  <si>
    <t>ФБС-23ск</t>
  </si>
  <si>
    <t>ВЄТЛАНД Данило Едуардович</t>
  </si>
  <si>
    <t>ОМЕЛЬЯНЧЕНКО Даниїл Сергійович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</si>
</sst>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4"/>
  <sheetViews>
    <sheetView workbookViewId="0">
      <selection activeCell="H5" sqref="H5"/>
    </sheetView>
  </sheetViews>
  <sheetFormatPr defaultRowHeight="14.5"/>
  <cols>
    <col min="2" max="2" width="27" customWidth="1"/>
  </cols>
  <sheetData>
    <row r="2" spans="2:2" ht="62">
      <c r="B2" s="1" t="s">
        <v>0</v>
      </c>
    </row>
    <row r="3" spans="2:2" ht="18" customHeight="1">
      <c r="B3" s="2"/>
    </row>
    <row r="4" spans="2:2" ht="18" customHeight="1">
      <c r="B4" s="13">
        <f>AVERAGE('ЕК-20-1'!K10,'ЕК-21'!K10,'ЕК-22'!I11,'ЕК-23м'!K10,'ЕК-23ск'!I10,'КН-21'!G15,'КН-22'!I16,'КН-23'!I14,'КН-23ск'!I10,'МАР-20-1'!K10,'МАР-21'!K11,'МАР-22'!I11,'МВС-21'!G13,'МВС-22'!I10,'МВС-23'!I11,'МЕВ-20-1'!K11,'МЕВ-22'!I10,'МЕВ-23'!I10,'МН-20-1'!K12,'МН-22'!K10,'МН-23'!I12,'МН-23м'!I10,'МН-23ск'!K10,'МСД-23'!I10,'ОіОп-20-1'!K10,'ОіОп-21'!I10,'ОіОп-22'!K10,'ОіОп-22мб'!M14,'ОіОп-22ск'!K12,'ОіОп-23м'!K10,'ОіОп-23мб'!K15,'ПТ-23'!I10,'ПТ-23ск'!I10,'ПТБД-21'!I10,'ПТБД-22'!I11,'ПТБД-22мб'!M13,'ПТБД-22ск'!K10,'ФБС-20-1'!K10,'ФБС-21'!K10,'ФБС-22'!I11,'ФБС-22мб'!M11,'ФБС-22ск'!K11,'ФБС-23-2ск'!K10,'ФБС-23м'!K10,'ФБС-23ск'!I11,)</f>
        <v>81.823077956989266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2"/>
  <sheetViews>
    <sheetView topLeftCell="A4" workbookViewId="0">
      <selection activeCell="B8" sqref="B8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67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46</v>
      </c>
      <c r="C5" s="17"/>
      <c r="D5" s="16" t="s">
        <v>47</v>
      </c>
      <c r="E5" s="17"/>
      <c r="F5" s="16" t="s">
        <v>48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3" t="s">
        <v>68</v>
      </c>
      <c r="B7" s="4">
        <v>90</v>
      </c>
      <c r="C7" s="4">
        <v>1</v>
      </c>
      <c r="D7" s="4">
        <v>90</v>
      </c>
      <c r="E7" s="4">
        <v>1</v>
      </c>
      <c r="F7" s="4">
        <v>75</v>
      </c>
      <c r="G7" s="4">
        <v>1</v>
      </c>
      <c r="H7" s="4"/>
      <c r="I7" s="5">
        <f>95*(B7*C7+D7*E7+F7*G7)/((C7+E7+G7)*100)+H7</f>
        <v>80.75</v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>
        <f>AVERAGE(I7:I7)</f>
        <v>80.75</v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12"/>
  <sheetViews>
    <sheetView workbookViewId="0">
      <selection activeCell="B8" sqref="B8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69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70</v>
      </c>
      <c r="C5" s="17"/>
      <c r="D5" s="16" t="s">
        <v>71</v>
      </c>
      <c r="E5" s="17"/>
      <c r="F5" s="16" t="s">
        <v>72</v>
      </c>
      <c r="G5" s="17"/>
      <c r="H5" s="16" t="s">
        <v>73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74</v>
      </c>
      <c r="B7" s="4">
        <v>73</v>
      </c>
      <c r="C7" s="4">
        <v>1</v>
      </c>
      <c r="D7" s="4">
        <v>73</v>
      </c>
      <c r="E7" s="4">
        <v>1</v>
      </c>
      <c r="F7" s="4">
        <v>81</v>
      </c>
      <c r="G7" s="4">
        <v>1</v>
      </c>
      <c r="H7" s="4">
        <v>95</v>
      </c>
      <c r="I7" s="4">
        <v>1</v>
      </c>
      <c r="J7" s="4"/>
      <c r="K7" s="5">
        <f>95*(B7*C7+D7*E7+F7*G7+H7*I7)/((C7+E7+G7+I7)*100)+J7</f>
        <v>76.474999999999994</v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76.474999999999994</v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K13"/>
  <sheetViews>
    <sheetView topLeftCell="A3" workbookViewId="0">
      <selection activeCell="K11" sqref="K11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75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76</v>
      </c>
      <c r="C5" s="17"/>
      <c r="D5" s="16" t="s">
        <v>77</v>
      </c>
      <c r="E5" s="17"/>
      <c r="F5" s="16" t="s">
        <v>78</v>
      </c>
      <c r="G5" s="17"/>
      <c r="H5" s="16" t="s">
        <v>18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79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 t="s">
        <v>80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topLeftCell="C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81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23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83</v>
      </c>
      <c r="B7" s="8">
        <v>60</v>
      </c>
      <c r="C7" s="8">
        <v>1</v>
      </c>
      <c r="D7" s="8">
        <v>100</v>
      </c>
      <c r="E7" s="8">
        <v>1</v>
      </c>
      <c r="F7" s="8">
        <v>70</v>
      </c>
      <c r="G7" s="8">
        <v>1</v>
      </c>
      <c r="H7" s="8">
        <v>5</v>
      </c>
      <c r="I7" s="9">
        <f>95*(B7*C7+D7*E7+F7*G7)/((C7+E7+G7)*100)+H7</f>
        <v>77.833333333333329</v>
      </c>
    </row>
    <row r="8" spans="1:9" ht="15.5">
      <c r="A8" s="3" t="s">
        <v>82</v>
      </c>
      <c r="B8" s="4"/>
      <c r="C8" s="4"/>
      <c r="D8" s="4"/>
      <c r="E8" s="4"/>
      <c r="F8" s="4"/>
      <c r="G8" s="4"/>
      <c r="H8" s="4"/>
      <c r="I8" s="5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12</v>
      </c>
      <c r="B11" s="4"/>
      <c r="C11" s="4"/>
      <c r="D11" s="4"/>
      <c r="E11" s="4"/>
      <c r="F11" s="4"/>
      <c r="G11" s="4"/>
      <c r="H11" s="4"/>
      <c r="I11" s="5">
        <f>AVERAGE(I7:I8)</f>
        <v>77.833333333333329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</row>
  </sheetData>
  <sortState xmlns:xlrd2="http://schemas.microsoft.com/office/spreadsheetml/2017/richdata2" ref="A7:I8">
    <sortCondition descending="1" ref="I7:I8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5"/>
  <sheetViews>
    <sheetView topLeftCell="B4" workbookViewId="0">
      <selection activeCell="G7" sqref="G7"/>
    </sheetView>
  </sheetViews>
  <sheetFormatPr defaultRowHeight="14.5"/>
  <cols>
    <col min="1" max="1" width="47" customWidth="1"/>
    <col min="7" max="7" width="15" customWidth="1"/>
  </cols>
  <sheetData>
    <row r="2" spans="1:7">
      <c r="A2" s="14" t="s">
        <v>84</v>
      </c>
      <c r="B2" s="15"/>
      <c r="C2" s="15"/>
      <c r="D2" s="15"/>
      <c r="E2" s="15"/>
      <c r="F2" s="15"/>
      <c r="G2" s="15"/>
    </row>
    <row r="5" spans="1:7" ht="130" customHeight="1">
      <c r="A5" s="16" t="s">
        <v>2</v>
      </c>
      <c r="B5" s="16" t="s">
        <v>85</v>
      </c>
      <c r="C5" s="17"/>
      <c r="D5" s="16" t="s">
        <v>86</v>
      </c>
      <c r="E5" s="17"/>
      <c r="F5" s="16" t="s">
        <v>7</v>
      </c>
      <c r="G5" s="16" t="s">
        <v>8</v>
      </c>
    </row>
    <row r="6" spans="1:7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8"/>
      <c r="G6" s="18"/>
    </row>
    <row r="7" spans="1:7" ht="15.5">
      <c r="A7" s="7" t="s">
        <v>89</v>
      </c>
      <c r="B7" s="8">
        <v>100</v>
      </c>
      <c r="C7" s="8">
        <v>1</v>
      </c>
      <c r="D7" s="8">
        <v>91</v>
      </c>
      <c r="E7" s="8">
        <v>1</v>
      </c>
      <c r="F7" s="8">
        <v>2</v>
      </c>
      <c r="G7" s="9">
        <f>95*(B7*C7+D7*E7)/((C7+E7)*100)+F7</f>
        <v>92.724999999999994</v>
      </c>
    </row>
    <row r="8" spans="1:7" ht="15.5">
      <c r="A8" s="3" t="s">
        <v>87</v>
      </c>
      <c r="B8" s="4">
        <v>98</v>
      </c>
      <c r="C8" s="4">
        <v>1</v>
      </c>
      <c r="D8" s="4">
        <v>89</v>
      </c>
      <c r="E8" s="4">
        <v>1</v>
      </c>
      <c r="F8" s="4"/>
      <c r="G8" s="5">
        <f>95*(B8*C8+D8*E8)/((C8+E8)*100)+F8</f>
        <v>88.825000000000003</v>
      </c>
    </row>
    <row r="9" spans="1:7" ht="15.5">
      <c r="A9" s="3" t="s">
        <v>88</v>
      </c>
      <c r="B9" s="4"/>
      <c r="C9" s="4"/>
      <c r="D9" s="4"/>
      <c r="E9" s="4"/>
      <c r="F9" s="4"/>
      <c r="G9" s="5"/>
    </row>
    <row r="10" spans="1:7" ht="15.5">
      <c r="A10" s="3" t="s">
        <v>90</v>
      </c>
      <c r="B10" s="4"/>
      <c r="C10" s="4"/>
      <c r="D10" s="4"/>
      <c r="E10" s="4"/>
      <c r="F10" s="4"/>
      <c r="G10" s="5"/>
    </row>
    <row r="11" spans="1:7" ht="15.5">
      <c r="A11" s="3"/>
      <c r="B11" s="4"/>
      <c r="C11" s="4"/>
      <c r="D11" s="4"/>
      <c r="E11" s="4"/>
      <c r="F11" s="4"/>
      <c r="G11" s="4"/>
    </row>
    <row r="12" spans="1:7" ht="15.5">
      <c r="A12" s="3"/>
      <c r="B12" s="4"/>
      <c r="C12" s="4"/>
      <c r="D12" s="4"/>
      <c r="E12" s="4"/>
      <c r="F12" s="4"/>
      <c r="G12" s="4"/>
    </row>
    <row r="13" spans="1:7" ht="15.5">
      <c r="A13" s="6" t="s">
        <v>12</v>
      </c>
      <c r="B13" s="4"/>
      <c r="C13" s="4"/>
      <c r="D13" s="4"/>
      <c r="E13" s="4"/>
      <c r="F13" s="4"/>
      <c r="G13" s="5">
        <f>AVERAGE(G7:G10)</f>
        <v>90.775000000000006</v>
      </c>
    </row>
    <row r="14" spans="1:7" ht="15.5">
      <c r="A14" s="3"/>
      <c r="B14" s="4"/>
      <c r="C14" s="4"/>
      <c r="D14" s="4"/>
      <c r="E14" s="4"/>
      <c r="F14" s="4"/>
      <c r="G14" s="4"/>
    </row>
    <row r="15" spans="1:7" ht="15.5">
      <c r="A15" s="3" t="s">
        <v>13</v>
      </c>
      <c r="B15" s="4" t="s">
        <v>91</v>
      </c>
      <c r="C15" s="4">
        <f>B15*0.4</f>
        <v>1.6</v>
      </c>
      <c r="D15" s="4"/>
      <c r="E15" s="4"/>
      <c r="F15" s="4"/>
      <c r="G15" s="4"/>
    </row>
  </sheetData>
  <sortState xmlns:xlrd2="http://schemas.microsoft.com/office/spreadsheetml/2017/richdata2" ref="A7:G10">
    <sortCondition descending="1" ref="G7:G10"/>
  </sortState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2"/>
  <sheetViews>
    <sheetView topLeftCell="C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92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93</v>
      </c>
      <c r="C5" s="17"/>
      <c r="D5" s="16" t="s">
        <v>94</v>
      </c>
      <c r="E5" s="17"/>
      <c r="F5" s="16" t="s">
        <v>95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96</v>
      </c>
      <c r="B7" s="8">
        <v>100</v>
      </c>
      <c r="C7" s="8">
        <v>1</v>
      </c>
      <c r="D7" s="8">
        <v>91</v>
      </c>
      <c r="E7" s="8">
        <v>1</v>
      </c>
      <c r="F7" s="8">
        <v>92</v>
      </c>
      <c r="G7" s="8">
        <v>1</v>
      </c>
      <c r="H7" s="8">
        <v>5</v>
      </c>
      <c r="I7" s="9">
        <f>95*(B7*C7+D7*E7+F7*G7)/((C7+E7+G7)*100)+H7</f>
        <v>94.61666666666666</v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>
        <f>AVERAGE(I7:I7)</f>
        <v>94.61666666666666</v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13"/>
  <sheetViews>
    <sheetView topLeftCell="D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97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98</v>
      </c>
      <c r="C5" s="17"/>
      <c r="D5" s="16" t="s">
        <v>99</v>
      </c>
      <c r="E5" s="17"/>
      <c r="F5" s="16" t="s">
        <v>100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101</v>
      </c>
      <c r="B7" s="8">
        <v>87</v>
      </c>
      <c r="C7" s="8">
        <v>1</v>
      </c>
      <c r="D7" s="8">
        <v>84</v>
      </c>
      <c r="E7" s="8">
        <v>1</v>
      </c>
      <c r="F7" s="8">
        <v>90</v>
      </c>
      <c r="G7" s="8">
        <v>1</v>
      </c>
      <c r="H7" s="8"/>
      <c r="I7" s="9">
        <f>95*(B7*C7+D7*E7+F7*G7)/((C7+E7+G7)*100)+H7</f>
        <v>82.65</v>
      </c>
    </row>
    <row r="8" spans="1:9" ht="15.5">
      <c r="A8" s="3" t="s">
        <v>102</v>
      </c>
      <c r="B8" s="4"/>
      <c r="C8" s="4"/>
      <c r="D8" s="4"/>
      <c r="E8" s="4"/>
      <c r="F8" s="4"/>
      <c r="G8" s="4"/>
      <c r="H8" s="4"/>
      <c r="I8" s="5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12</v>
      </c>
      <c r="B11" s="4"/>
      <c r="C11" s="4"/>
      <c r="D11" s="4"/>
      <c r="E11" s="4"/>
      <c r="F11" s="4"/>
      <c r="G11" s="4"/>
      <c r="H11" s="4"/>
      <c r="I11" s="5">
        <f>AVERAGE(I7:I8)</f>
        <v>82.65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K13"/>
  <sheetViews>
    <sheetView topLeftCell="A3" workbookViewId="0">
      <selection activeCell="K11" sqref="K11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103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104</v>
      </c>
      <c r="C5" s="17"/>
      <c r="D5" s="16" t="s">
        <v>105</v>
      </c>
      <c r="E5" s="17"/>
      <c r="F5" s="16" t="s">
        <v>106</v>
      </c>
      <c r="G5" s="17"/>
      <c r="H5" s="16" t="s">
        <v>107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108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 t="s">
        <v>109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12"/>
  <sheetViews>
    <sheetView topLeftCell="C4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110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111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112</v>
      </c>
      <c r="B7" s="8">
        <v>96</v>
      </c>
      <c r="C7" s="8">
        <v>1</v>
      </c>
      <c r="D7" s="8">
        <v>95</v>
      </c>
      <c r="E7" s="8">
        <v>1</v>
      </c>
      <c r="F7" s="8">
        <v>95</v>
      </c>
      <c r="G7" s="8">
        <v>1</v>
      </c>
      <c r="H7" s="8">
        <v>4</v>
      </c>
      <c r="I7" s="9">
        <f>95*(B7*C7+D7*E7+F7*G7)/((C7+E7+G7)*100)+H7</f>
        <v>94.566666666666663</v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>
        <f>AVERAGE(I7:I7)</f>
        <v>94.566666666666663</v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12"/>
  <sheetViews>
    <sheetView topLeftCell="C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113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99</v>
      </c>
      <c r="C5" s="17"/>
      <c r="D5" s="16" t="s">
        <v>100</v>
      </c>
      <c r="E5" s="17"/>
      <c r="F5" s="16" t="s">
        <v>114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115</v>
      </c>
      <c r="B7" s="8">
        <v>79</v>
      </c>
      <c r="C7" s="8">
        <v>1</v>
      </c>
      <c r="D7" s="8">
        <v>95</v>
      </c>
      <c r="E7" s="8">
        <v>1</v>
      </c>
      <c r="F7" s="8">
        <v>85</v>
      </c>
      <c r="G7" s="8">
        <v>1</v>
      </c>
      <c r="H7" s="8"/>
      <c r="I7" s="9">
        <f>95*(B7*C7+D7*E7+F7*G7)/((C7+E7+G7)*100)+H7</f>
        <v>82.016666666666666</v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>
        <f>AVERAGE(I7:I7)</f>
        <v>82.016666666666666</v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12"/>
  <sheetViews>
    <sheetView workbookViewId="0">
      <selection activeCell="K10" sqref="K10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3</v>
      </c>
      <c r="C5" s="17"/>
      <c r="D5" s="16" t="s">
        <v>4</v>
      </c>
      <c r="E5" s="17"/>
      <c r="F5" s="16" t="s">
        <v>5</v>
      </c>
      <c r="G5" s="17"/>
      <c r="H5" s="16" t="s">
        <v>6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11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K14"/>
  <sheetViews>
    <sheetView topLeftCell="G1" workbookViewId="0">
      <selection activeCell="K7" sqref="K7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117</v>
      </c>
      <c r="C5" s="17"/>
      <c r="D5" s="16" t="s">
        <v>118</v>
      </c>
      <c r="E5" s="17"/>
      <c r="F5" s="16" t="s">
        <v>119</v>
      </c>
      <c r="G5" s="17"/>
      <c r="H5" s="16" t="s">
        <v>6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7" t="s">
        <v>122</v>
      </c>
      <c r="B7" s="8">
        <v>80</v>
      </c>
      <c r="C7" s="8">
        <v>1</v>
      </c>
      <c r="D7" s="8">
        <v>75</v>
      </c>
      <c r="E7" s="8">
        <v>1</v>
      </c>
      <c r="F7" s="8">
        <v>70</v>
      </c>
      <c r="G7" s="8">
        <v>1</v>
      </c>
      <c r="H7" s="8">
        <v>80</v>
      </c>
      <c r="I7" s="8">
        <v>1</v>
      </c>
      <c r="J7" s="8"/>
      <c r="K7" s="9">
        <f>95*(B7*C7+D7*E7+F7*G7+H7*I7)/((C7+E7+G7+I7)*100)+J7</f>
        <v>72.4375</v>
      </c>
    </row>
    <row r="8" spans="1:11" ht="15.5">
      <c r="A8" s="3" t="s">
        <v>120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5">
      <c r="A9" s="3" t="s">
        <v>121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6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5">
        <f>AVERAGE(K7:K9)</f>
        <v>72.4375</v>
      </c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3" t="s">
        <v>13</v>
      </c>
      <c r="B14" s="4" t="s">
        <v>123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</row>
  </sheetData>
  <sortState xmlns:xlrd2="http://schemas.microsoft.com/office/spreadsheetml/2017/richdata2" ref="A7:K9">
    <sortCondition descending="1" ref="K7:K9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K12"/>
  <sheetViews>
    <sheetView workbookViewId="0">
      <selection activeCell="K10" sqref="K10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125</v>
      </c>
      <c r="C5" s="17"/>
      <c r="D5" s="16" t="s">
        <v>22</v>
      </c>
      <c r="E5" s="17"/>
      <c r="F5" s="16" t="s">
        <v>23</v>
      </c>
      <c r="G5" s="17"/>
      <c r="H5" s="16" t="s">
        <v>24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126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I14"/>
  <sheetViews>
    <sheetView topLeftCell="C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127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99</v>
      </c>
      <c r="C5" s="17"/>
      <c r="D5" s="16" t="s">
        <v>100</v>
      </c>
      <c r="E5" s="17"/>
      <c r="F5" s="16" t="s">
        <v>114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130</v>
      </c>
      <c r="B7" s="8">
        <v>88</v>
      </c>
      <c r="C7" s="8">
        <v>1</v>
      </c>
      <c r="D7" s="8">
        <v>95</v>
      </c>
      <c r="E7" s="8">
        <v>1</v>
      </c>
      <c r="F7" s="8">
        <v>80</v>
      </c>
      <c r="G7" s="8">
        <v>1</v>
      </c>
      <c r="H7" s="8"/>
      <c r="I7" s="9">
        <f>95*(B7*C7+D7*E7+F7*G7)/((C7+E7+G7)*100)+H7</f>
        <v>83.283333333333331</v>
      </c>
    </row>
    <row r="8" spans="1:9" ht="15.5">
      <c r="A8" s="3" t="s">
        <v>128</v>
      </c>
      <c r="B8" s="4">
        <v>92</v>
      </c>
      <c r="C8" s="4">
        <v>1</v>
      </c>
      <c r="D8" s="4">
        <v>95</v>
      </c>
      <c r="E8" s="4">
        <v>1</v>
      </c>
      <c r="F8" s="4">
        <v>72</v>
      </c>
      <c r="G8" s="4">
        <v>1</v>
      </c>
      <c r="H8" s="4"/>
      <c r="I8" s="5">
        <f>95*(B8*C8+D8*E8+F8*G8)/((C8+E8+G8)*100)+H8</f>
        <v>82.016666666666666</v>
      </c>
    </row>
    <row r="9" spans="1:9" ht="15.5">
      <c r="A9" s="3" t="s">
        <v>129</v>
      </c>
      <c r="B9" s="4"/>
      <c r="C9" s="4"/>
      <c r="D9" s="4"/>
      <c r="E9" s="4"/>
      <c r="F9" s="4"/>
      <c r="G9" s="4"/>
      <c r="H9" s="4"/>
      <c r="I9" s="5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6" t="s">
        <v>12</v>
      </c>
      <c r="B12" s="4"/>
      <c r="C12" s="4"/>
      <c r="D12" s="4"/>
      <c r="E12" s="4"/>
      <c r="F12" s="4"/>
      <c r="G12" s="4"/>
      <c r="H12" s="4"/>
      <c r="I12" s="5">
        <f>AVERAGE(I7:I9)</f>
        <v>82.65</v>
      </c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3" t="s">
        <v>13</v>
      </c>
      <c r="B14" s="4" t="s">
        <v>123</v>
      </c>
      <c r="C14" s="4">
        <f>B14*0.4</f>
        <v>1.2000000000000002</v>
      </c>
      <c r="D14" s="4"/>
      <c r="E14" s="4"/>
      <c r="F14" s="4"/>
      <c r="G14" s="4"/>
      <c r="H14" s="4"/>
      <c r="I14" s="4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I12"/>
  <sheetViews>
    <sheetView topLeftCell="B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131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132</v>
      </c>
      <c r="C5" s="17"/>
      <c r="D5" s="16" t="s">
        <v>29</v>
      </c>
      <c r="E5" s="17"/>
      <c r="F5" s="16" t="s">
        <v>133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134</v>
      </c>
      <c r="B7" s="8">
        <v>90</v>
      </c>
      <c r="C7" s="8">
        <v>1</v>
      </c>
      <c r="D7" s="8">
        <v>90</v>
      </c>
      <c r="E7" s="8">
        <v>1</v>
      </c>
      <c r="F7" s="8">
        <v>90</v>
      </c>
      <c r="G7" s="8">
        <v>1</v>
      </c>
      <c r="H7" s="8">
        <v>5</v>
      </c>
      <c r="I7" s="9">
        <f>95*(B7*C7+D7*E7+F7*G7)/((C7+E7+G7)*100)+H7</f>
        <v>90.5</v>
      </c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>
        <f>AVERAGE(I7:I7)</f>
        <v>90.5</v>
      </c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K12"/>
  <sheetViews>
    <sheetView workbookViewId="0">
      <selection activeCell="B8" sqref="B8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135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125</v>
      </c>
      <c r="C5" s="17"/>
      <c r="D5" s="16" t="s">
        <v>22</v>
      </c>
      <c r="E5" s="17"/>
      <c r="F5" s="16" t="s">
        <v>23</v>
      </c>
      <c r="G5" s="17"/>
      <c r="H5" s="16" t="s">
        <v>24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136</v>
      </c>
      <c r="B7" s="4">
        <v>90</v>
      </c>
      <c r="C7" s="4">
        <v>1</v>
      </c>
      <c r="D7" s="4">
        <v>90</v>
      </c>
      <c r="E7" s="4">
        <v>1</v>
      </c>
      <c r="F7" s="4">
        <v>90</v>
      </c>
      <c r="G7" s="4">
        <v>1</v>
      </c>
      <c r="H7" s="4">
        <v>66</v>
      </c>
      <c r="I7" s="4">
        <v>1</v>
      </c>
      <c r="J7" s="4"/>
      <c r="K7" s="5">
        <f>95*(B7*C7+D7*E7+F7*G7+H7*I7)/((C7+E7+G7+I7)*100)+J7</f>
        <v>79.8</v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79.8</v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I12"/>
  <sheetViews>
    <sheetView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137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138</v>
      </c>
      <c r="C5" s="17"/>
      <c r="D5" s="16" t="s">
        <v>99</v>
      </c>
      <c r="E5" s="17"/>
      <c r="F5" s="16" t="s">
        <v>100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3" t="s">
        <v>139</v>
      </c>
      <c r="B7" s="4"/>
      <c r="C7" s="4"/>
      <c r="D7" s="4"/>
      <c r="E7" s="4"/>
      <c r="F7" s="4"/>
      <c r="G7" s="4"/>
      <c r="H7" s="4"/>
      <c r="I7" s="5"/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K12"/>
  <sheetViews>
    <sheetView tabSelected="1" workbookViewId="0">
      <selection activeCell="D8" sqref="D8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140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141</v>
      </c>
      <c r="C5" s="17"/>
      <c r="D5" s="16" t="s">
        <v>142</v>
      </c>
      <c r="E5" s="17"/>
      <c r="F5" s="16" t="s">
        <v>143</v>
      </c>
      <c r="G5" s="17"/>
      <c r="H5" s="16" t="s">
        <v>144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7" t="s">
        <v>145</v>
      </c>
      <c r="B7" s="8">
        <v>90</v>
      </c>
      <c r="C7" s="8">
        <v>1</v>
      </c>
      <c r="D7" s="8">
        <v>94</v>
      </c>
      <c r="E7" s="8">
        <v>1</v>
      </c>
      <c r="F7" s="8">
        <v>95</v>
      </c>
      <c r="G7" s="8">
        <v>1</v>
      </c>
      <c r="H7" s="8">
        <v>94</v>
      </c>
      <c r="I7" s="8">
        <v>1</v>
      </c>
      <c r="J7" s="8">
        <v>3</v>
      </c>
      <c r="K7" s="9">
        <f>95*(B7*C7+D7*E7+F7*G7+H7*I7)/((C7+E7+G7+I7)*100)+J7</f>
        <v>91.587500000000006</v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91.587500000000006</v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I12"/>
  <sheetViews>
    <sheetView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146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18</v>
      </c>
      <c r="C5" s="17"/>
      <c r="D5" s="16" t="s">
        <v>147</v>
      </c>
      <c r="E5" s="17"/>
      <c r="F5" s="16" t="s">
        <v>148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3" t="s">
        <v>149</v>
      </c>
      <c r="B7" s="4"/>
      <c r="C7" s="4"/>
      <c r="D7" s="4"/>
      <c r="E7" s="4"/>
      <c r="F7" s="4"/>
      <c r="G7" s="4"/>
      <c r="H7" s="4"/>
      <c r="I7" s="5"/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K12"/>
  <sheetViews>
    <sheetView topLeftCell="E1" workbookViewId="0">
      <selection activeCell="K7" sqref="K7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150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151</v>
      </c>
      <c r="C5" s="17"/>
      <c r="D5" s="16" t="s">
        <v>22</v>
      </c>
      <c r="E5" s="17"/>
      <c r="F5" s="16" t="s">
        <v>23</v>
      </c>
      <c r="G5" s="17"/>
      <c r="H5" s="16" t="s">
        <v>24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7" t="s">
        <v>152</v>
      </c>
      <c r="B7" s="8">
        <v>96</v>
      </c>
      <c r="C7" s="8">
        <v>1</v>
      </c>
      <c r="D7" s="8">
        <v>96</v>
      </c>
      <c r="E7" s="8">
        <v>1</v>
      </c>
      <c r="F7" s="8">
        <v>95</v>
      </c>
      <c r="G7" s="8">
        <v>1</v>
      </c>
      <c r="H7" s="8">
        <v>95</v>
      </c>
      <c r="I7" s="8">
        <v>1</v>
      </c>
      <c r="J7" s="8">
        <v>3</v>
      </c>
      <c r="K7" s="9">
        <f>95*(B7*C7+D7*E7+F7*G7+H7*I7)/((C7+E7+G7+I7)*100)+J7</f>
        <v>93.724999999999994</v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93.724999999999994</v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16"/>
  <sheetViews>
    <sheetView workbookViewId="0">
      <selection activeCell="M7" sqref="A7:M7"/>
    </sheetView>
  </sheetViews>
  <sheetFormatPr defaultRowHeight="14.5"/>
  <cols>
    <col min="1" max="1" width="47" customWidth="1"/>
    <col min="13" max="13" width="15" customWidth="1"/>
  </cols>
  <sheetData>
    <row r="2" spans="1:13">
      <c r="A2" s="14" t="s">
        <v>153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30" customHeight="1">
      <c r="A5" s="16" t="s">
        <v>2</v>
      </c>
      <c r="B5" s="16" t="s">
        <v>154</v>
      </c>
      <c r="C5" s="17"/>
      <c r="D5" s="16" t="s">
        <v>155</v>
      </c>
      <c r="E5" s="17"/>
      <c r="F5" s="16" t="s">
        <v>156</v>
      </c>
      <c r="G5" s="17"/>
      <c r="H5" s="16" t="s">
        <v>157</v>
      </c>
      <c r="I5" s="17"/>
      <c r="J5" s="16" t="s">
        <v>158</v>
      </c>
      <c r="K5" s="17"/>
      <c r="L5" s="16" t="s">
        <v>7</v>
      </c>
      <c r="M5" s="16" t="s">
        <v>8</v>
      </c>
    </row>
    <row r="6" spans="1:13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8"/>
      <c r="M6" s="18"/>
    </row>
    <row r="7" spans="1:13" ht="15.5">
      <c r="A7" s="7" t="s">
        <v>159</v>
      </c>
      <c r="B7" s="8">
        <v>83</v>
      </c>
      <c r="C7" s="8">
        <v>1</v>
      </c>
      <c r="D7" s="8">
        <v>75</v>
      </c>
      <c r="E7" s="8">
        <v>1</v>
      </c>
      <c r="F7" s="8">
        <v>79</v>
      </c>
      <c r="G7" s="8">
        <v>1</v>
      </c>
      <c r="H7" s="8">
        <v>66</v>
      </c>
      <c r="I7" s="8">
        <v>1</v>
      </c>
      <c r="J7" s="8">
        <v>84</v>
      </c>
      <c r="K7" s="8">
        <v>1</v>
      </c>
      <c r="L7" s="8"/>
      <c r="M7" s="9">
        <f>95*(B7*C7+D7*E7+F7*G7+H7*I7+J7*K7)/((C7+E7+G7+I7+K7)*100)+L7</f>
        <v>73.53</v>
      </c>
    </row>
    <row r="8" spans="1:13" ht="15.5">
      <c r="A8" s="3" t="s">
        <v>160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5">
      <c r="A9" s="3" t="s">
        <v>161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ht="15.5">
      <c r="A10" s="3" t="s">
        <v>162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ht="15.5">
      <c r="A11" s="3" t="s">
        <v>163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/>
    </row>
    <row r="12" spans="1:13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.5">
      <c r="A14" s="6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>
        <f>AVERAGE(M7:M11)</f>
        <v>73.53</v>
      </c>
    </row>
    <row r="15" spans="1:13" ht="15.5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.5">
      <c r="A16" s="3" t="s">
        <v>13</v>
      </c>
      <c r="B16" s="4" t="s">
        <v>66</v>
      </c>
      <c r="C16" s="4">
        <f>B16*0.4</f>
        <v>2</v>
      </c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12"/>
  <sheetViews>
    <sheetView workbookViewId="0">
      <selection activeCell="K10" sqref="K10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16</v>
      </c>
      <c r="C5" s="17"/>
      <c r="D5" s="16" t="s">
        <v>17</v>
      </c>
      <c r="E5" s="17"/>
      <c r="F5" s="16" t="s">
        <v>18</v>
      </c>
      <c r="G5" s="17"/>
      <c r="H5" s="16" t="s">
        <v>19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20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K14"/>
  <sheetViews>
    <sheetView workbookViewId="0">
      <selection activeCell="B8" sqref="B8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164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141</v>
      </c>
      <c r="C5" s="17"/>
      <c r="D5" s="16" t="s">
        <v>142</v>
      </c>
      <c r="E5" s="17"/>
      <c r="F5" s="16" t="s">
        <v>143</v>
      </c>
      <c r="G5" s="17"/>
      <c r="H5" s="16" t="s">
        <v>144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7" t="s">
        <v>165</v>
      </c>
      <c r="B7" s="8">
        <v>94</v>
      </c>
      <c r="C7" s="8">
        <v>1</v>
      </c>
      <c r="D7" s="8">
        <v>94</v>
      </c>
      <c r="E7" s="8">
        <v>1</v>
      </c>
      <c r="F7" s="8">
        <v>96</v>
      </c>
      <c r="G7" s="8">
        <v>1</v>
      </c>
      <c r="H7" s="8">
        <v>90</v>
      </c>
      <c r="I7" s="8">
        <v>1</v>
      </c>
      <c r="J7" s="8">
        <v>2</v>
      </c>
      <c r="K7" s="9">
        <f>95*(B7*C7+D7*E7+F7*G7+H7*I7)/((C7+E7+G7+I7)*100)+J7</f>
        <v>90.825000000000003</v>
      </c>
    </row>
    <row r="8" spans="1:11" ht="15.5">
      <c r="A8" s="3" t="s">
        <v>166</v>
      </c>
      <c r="B8" s="4"/>
      <c r="C8" s="4"/>
      <c r="D8" s="4"/>
      <c r="E8" s="4"/>
      <c r="F8" s="4"/>
      <c r="G8" s="4"/>
      <c r="H8" s="4"/>
      <c r="I8" s="4"/>
      <c r="J8" s="4"/>
      <c r="K8" s="5"/>
    </row>
    <row r="9" spans="1:11" ht="15.5">
      <c r="A9" s="3" t="s">
        <v>167</v>
      </c>
      <c r="B9" s="4"/>
      <c r="C9" s="4"/>
      <c r="D9" s="4"/>
      <c r="E9" s="4"/>
      <c r="F9" s="4"/>
      <c r="G9" s="4"/>
      <c r="H9" s="4"/>
      <c r="I9" s="4"/>
      <c r="J9" s="4"/>
      <c r="K9" s="5"/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6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5">
        <f>AVERAGE(K7:K9)</f>
        <v>90.825000000000003</v>
      </c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3" t="s">
        <v>13</v>
      </c>
      <c r="B14" s="4" t="s">
        <v>123</v>
      </c>
      <c r="C14" s="4">
        <f>B14*0.4</f>
        <v>1.2000000000000002</v>
      </c>
      <c r="D14" s="4"/>
      <c r="E14" s="4"/>
      <c r="F14" s="4"/>
      <c r="G14" s="4"/>
      <c r="H14" s="4"/>
      <c r="I14" s="4"/>
      <c r="J14" s="4"/>
      <c r="K14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K12"/>
  <sheetViews>
    <sheetView workbookViewId="0">
      <selection activeCell="K10" sqref="K10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168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169</v>
      </c>
      <c r="C5" s="17"/>
      <c r="D5" s="16" t="s">
        <v>170</v>
      </c>
      <c r="E5" s="17"/>
      <c r="F5" s="16" t="s">
        <v>171</v>
      </c>
      <c r="G5" s="17"/>
      <c r="H5" s="16" t="s">
        <v>133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172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K17"/>
  <sheetViews>
    <sheetView topLeftCell="J1" zoomScale="79" workbookViewId="0">
      <selection activeCell="K7" sqref="K7:K8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173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174</v>
      </c>
      <c r="C5" s="17"/>
      <c r="D5" s="16" t="s">
        <v>175</v>
      </c>
      <c r="E5" s="17"/>
      <c r="F5" s="16" t="s">
        <v>100</v>
      </c>
      <c r="G5" s="17"/>
      <c r="H5" s="16" t="s">
        <v>114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7" t="s">
        <v>177</v>
      </c>
      <c r="B7" s="8">
        <v>90</v>
      </c>
      <c r="C7" s="8">
        <v>1</v>
      </c>
      <c r="D7" s="8">
        <v>80</v>
      </c>
      <c r="E7" s="8">
        <v>1</v>
      </c>
      <c r="F7" s="8">
        <v>90</v>
      </c>
      <c r="G7" s="8">
        <v>1</v>
      </c>
      <c r="H7" s="8">
        <v>89</v>
      </c>
      <c r="I7" s="8">
        <v>1</v>
      </c>
      <c r="J7" s="8">
        <v>5</v>
      </c>
      <c r="K7" s="9">
        <f>95*(B7*C7+D7*E7+F7*G7+H7*I7)/((C7+E7+G7+I7)*100)+J7</f>
        <v>87.887500000000003</v>
      </c>
    </row>
    <row r="8" spans="1:11" ht="15.5">
      <c r="A8" s="7" t="s">
        <v>176</v>
      </c>
      <c r="B8" s="8">
        <v>100</v>
      </c>
      <c r="C8" s="8">
        <v>1</v>
      </c>
      <c r="D8" s="8">
        <v>80</v>
      </c>
      <c r="E8" s="8">
        <v>1</v>
      </c>
      <c r="F8" s="8">
        <v>95</v>
      </c>
      <c r="G8" s="8">
        <v>1</v>
      </c>
      <c r="H8" s="8">
        <v>92</v>
      </c>
      <c r="I8" s="8">
        <v>1</v>
      </c>
      <c r="J8" s="8"/>
      <c r="K8" s="9">
        <f>95*(B8*C8+D8*E8+F8*G8+H8*I8)/((C8+E8+G8+I8)*100)+J8</f>
        <v>87.162499999999994</v>
      </c>
    </row>
    <row r="9" spans="1:11" ht="15.5">
      <c r="A9" s="3" t="s">
        <v>180</v>
      </c>
      <c r="B9" s="4">
        <v>93</v>
      </c>
      <c r="C9" s="4">
        <v>1</v>
      </c>
      <c r="D9" s="4">
        <v>80</v>
      </c>
      <c r="E9" s="4">
        <v>1</v>
      </c>
      <c r="F9" s="4">
        <v>93</v>
      </c>
      <c r="G9" s="4">
        <v>1</v>
      </c>
      <c r="H9" s="4">
        <v>77</v>
      </c>
      <c r="I9" s="4">
        <v>1</v>
      </c>
      <c r="J9" s="4"/>
      <c r="K9" s="5">
        <f>95*(B9*C9+D9*E9+F9*G9+H9*I9)/((C9+E9+G9+I9)*100)+J9</f>
        <v>81.462500000000006</v>
      </c>
    </row>
    <row r="10" spans="1:11" ht="15.5">
      <c r="A10" s="3" t="s">
        <v>178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 t="s">
        <v>179</v>
      </c>
      <c r="B11" s="4"/>
      <c r="C11" s="4"/>
      <c r="D11" s="4"/>
      <c r="E11" s="4"/>
      <c r="F11" s="4"/>
      <c r="G11" s="4"/>
      <c r="H11" s="4"/>
      <c r="I11" s="4"/>
      <c r="J11" s="4"/>
      <c r="K11" s="5"/>
    </row>
    <row r="12" spans="1:11" ht="15.5">
      <c r="A12" s="3" t="s">
        <v>181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ht="15.5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 ht="15.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 ht="15.5">
      <c r="A15" s="6" t="s">
        <v>12</v>
      </c>
      <c r="B15" s="4"/>
      <c r="C15" s="4"/>
      <c r="D15" s="4"/>
      <c r="E15" s="4"/>
      <c r="F15" s="4"/>
      <c r="G15" s="4"/>
      <c r="H15" s="4"/>
      <c r="I15" s="4"/>
      <c r="J15" s="4"/>
      <c r="K15" s="5">
        <f>AVERAGE(K7:K12)</f>
        <v>85.504166666666677</v>
      </c>
    </row>
    <row r="16" spans="1:11" ht="15.5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 ht="15.5">
      <c r="A17" s="3" t="s">
        <v>13</v>
      </c>
      <c r="B17" s="4" t="s">
        <v>44</v>
      </c>
      <c r="C17" s="4">
        <f>B17*0.4</f>
        <v>2.4000000000000004</v>
      </c>
      <c r="D17" s="4"/>
      <c r="E17" s="4"/>
      <c r="F17" s="4"/>
      <c r="G17" s="4"/>
      <c r="H17" s="4"/>
      <c r="I17" s="4"/>
      <c r="J17" s="4"/>
      <c r="K17" s="4"/>
    </row>
  </sheetData>
  <sortState xmlns:xlrd2="http://schemas.microsoft.com/office/spreadsheetml/2017/richdata2" ref="A7:K12">
    <sortCondition descending="1" ref="K7:K12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I12"/>
  <sheetViews>
    <sheetView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182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99</v>
      </c>
      <c r="C5" s="17"/>
      <c r="D5" s="16" t="s">
        <v>100</v>
      </c>
      <c r="E5" s="17"/>
      <c r="F5" s="16" t="s">
        <v>114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3" t="s">
        <v>183</v>
      </c>
      <c r="B7" s="4"/>
      <c r="C7" s="4"/>
      <c r="D7" s="4"/>
      <c r="E7" s="4"/>
      <c r="F7" s="4"/>
      <c r="G7" s="4"/>
      <c r="H7" s="4"/>
      <c r="I7" s="5"/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I12"/>
  <sheetViews>
    <sheetView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184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23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3" t="s">
        <v>185</v>
      </c>
      <c r="B7" s="4"/>
      <c r="C7" s="4"/>
      <c r="D7" s="4"/>
      <c r="E7" s="4"/>
      <c r="F7" s="4"/>
      <c r="G7" s="4"/>
      <c r="H7" s="4"/>
      <c r="I7" s="5"/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I12"/>
  <sheetViews>
    <sheetView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186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17</v>
      </c>
      <c r="C5" s="17"/>
      <c r="D5" s="16" t="s">
        <v>18</v>
      </c>
      <c r="E5" s="17"/>
      <c r="F5" s="16" t="s">
        <v>187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3" t="s">
        <v>188</v>
      </c>
      <c r="B7" s="4"/>
      <c r="C7" s="4"/>
      <c r="D7" s="4"/>
      <c r="E7" s="4"/>
      <c r="F7" s="4"/>
      <c r="G7" s="4"/>
      <c r="H7" s="4"/>
      <c r="I7" s="5"/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I13"/>
  <sheetViews>
    <sheetView topLeftCell="B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189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23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190</v>
      </c>
      <c r="B7" s="8">
        <v>90</v>
      </c>
      <c r="C7" s="8">
        <v>1</v>
      </c>
      <c r="D7" s="8">
        <v>100</v>
      </c>
      <c r="E7" s="8">
        <v>1</v>
      </c>
      <c r="F7" s="8">
        <v>90</v>
      </c>
      <c r="G7" s="8">
        <v>1</v>
      </c>
      <c r="H7" s="8"/>
      <c r="I7" s="9">
        <f>95*(B7*C7+D7*E7+F7*G7)/((C7+E7+G7)*100)+H7</f>
        <v>88.666666666666671</v>
      </c>
    </row>
    <row r="8" spans="1:9" ht="15.5">
      <c r="A8" s="3" t="s">
        <v>191</v>
      </c>
      <c r="B8" s="4"/>
      <c r="C8" s="4"/>
      <c r="D8" s="4"/>
      <c r="E8" s="4"/>
      <c r="F8" s="4"/>
      <c r="G8" s="4"/>
      <c r="H8" s="4"/>
      <c r="I8" s="5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12</v>
      </c>
      <c r="B11" s="4"/>
      <c r="C11" s="4"/>
      <c r="D11" s="4"/>
      <c r="E11" s="4"/>
      <c r="F11" s="4"/>
      <c r="G11" s="4"/>
      <c r="H11" s="4"/>
      <c r="I11" s="5">
        <f>AVERAGE(I7:I8)</f>
        <v>88.666666666666671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15"/>
  <sheetViews>
    <sheetView workbookViewId="0">
      <selection activeCell="M7" sqref="A7:M7"/>
    </sheetView>
  </sheetViews>
  <sheetFormatPr defaultRowHeight="14.5"/>
  <cols>
    <col min="1" max="1" width="47" customWidth="1"/>
    <col min="13" max="13" width="15" customWidth="1"/>
  </cols>
  <sheetData>
    <row r="2" spans="1:13">
      <c r="A2" s="14" t="s">
        <v>192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30" customHeight="1">
      <c r="A5" s="16" t="s">
        <v>2</v>
      </c>
      <c r="B5" s="16" t="s">
        <v>193</v>
      </c>
      <c r="C5" s="17"/>
      <c r="D5" s="16" t="s">
        <v>22</v>
      </c>
      <c r="E5" s="17"/>
      <c r="F5" s="16" t="s">
        <v>194</v>
      </c>
      <c r="G5" s="17"/>
      <c r="H5" s="16" t="s">
        <v>157</v>
      </c>
      <c r="I5" s="17"/>
      <c r="J5" s="16" t="s">
        <v>187</v>
      </c>
      <c r="K5" s="17"/>
      <c r="L5" s="16" t="s">
        <v>7</v>
      </c>
      <c r="M5" s="16" t="s">
        <v>8</v>
      </c>
    </row>
    <row r="6" spans="1:13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8"/>
      <c r="M6" s="18"/>
    </row>
    <row r="7" spans="1:13" ht="15.5">
      <c r="A7" s="7" t="s">
        <v>197</v>
      </c>
      <c r="B7" s="8">
        <v>95</v>
      </c>
      <c r="C7" s="8">
        <v>1</v>
      </c>
      <c r="D7" s="8">
        <v>89</v>
      </c>
      <c r="E7" s="8">
        <v>1</v>
      </c>
      <c r="F7" s="8">
        <v>97</v>
      </c>
      <c r="G7" s="8">
        <v>1</v>
      </c>
      <c r="H7" s="8">
        <v>88</v>
      </c>
      <c r="I7" s="8">
        <v>1</v>
      </c>
      <c r="J7" s="8">
        <v>95</v>
      </c>
      <c r="K7" s="8">
        <v>1</v>
      </c>
      <c r="L7" s="8">
        <v>1</v>
      </c>
      <c r="M7" s="9">
        <f>95*(B7*C7+D7*E7+F7*G7+H7*I7+J7*K7)/((C7+E7+G7+I7+K7)*100)+L7</f>
        <v>89.16</v>
      </c>
    </row>
    <row r="8" spans="1:13" ht="15.5">
      <c r="A8" s="3" t="s">
        <v>195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5">
      <c r="A9" s="3" t="s">
        <v>196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</row>
    <row r="10" spans="1:13" ht="15.5">
      <c r="A10" s="3" t="s">
        <v>198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5">
      <c r="A13" s="6" t="s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>
        <f>AVERAGE(M7:M10)</f>
        <v>89.16</v>
      </c>
    </row>
    <row r="14" spans="1:13" ht="15.5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5.5">
      <c r="A15" s="3" t="s">
        <v>13</v>
      </c>
      <c r="B15" s="4" t="s">
        <v>91</v>
      </c>
      <c r="C15" s="4">
        <f>B15*0.4</f>
        <v>1.6</v>
      </c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sortState xmlns:xlrd2="http://schemas.microsoft.com/office/spreadsheetml/2017/richdata2" ref="A7:M11">
    <sortCondition descending="1" ref="M7:M11"/>
  </sortState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K12"/>
  <sheetViews>
    <sheetView workbookViewId="0">
      <selection activeCell="A7" sqref="A7:K7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199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200</v>
      </c>
      <c r="C5" s="17"/>
      <c r="D5" s="16" t="s">
        <v>201</v>
      </c>
      <c r="E5" s="17"/>
      <c r="F5" s="16" t="s">
        <v>118</v>
      </c>
      <c r="G5" s="17"/>
      <c r="H5" s="16" t="s">
        <v>6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7" t="s">
        <v>202</v>
      </c>
      <c r="B7" s="8">
        <v>95</v>
      </c>
      <c r="C7" s="8">
        <v>1</v>
      </c>
      <c r="D7" s="8">
        <v>95</v>
      </c>
      <c r="E7" s="8">
        <v>1</v>
      </c>
      <c r="F7" s="8">
        <v>95</v>
      </c>
      <c r="G7" s="8">
        <v>1</v>
      </c>
      <c r="H7" s="8">
        <v>100</v>
      </c>
      <c r="I7" s="8">
        <v>1</v>
      </c>
      <c r="J7" s="8">
        <v>4</v>
      </c>
      <c r="K7" s="9">
        <f>95*(B7*C7+D7*E7+F7*G7+H7*I7)/((C7+E7+G7+I7)*100)+J7</f>
        <v>95.4375</v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95.4375</v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K12"/>
  <sheetViews>
    <sheetView workbookViewId="0">
      <selection activeCell="B8" sqref="B8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203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204</v>
      </c>
      <c r="C5" s="17"/>
      <c r="D5" s="16" t="s">
        <v>205</v>
      </c>
      <c r="E5" s="17"/>
      <c r="F5" s="16" t="s">
        <v>206</v>
      </c>
      <c r="G5" s="17"/>
      <c r="H5" s="16" t="s">
        <v>207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208</v>
      </c>
      <c r="B7" s="4">
        <v>72</v>
      </c>
      <c r="C7" s="4">
        <v>1</v>
      </c>
      <c r="D7" s="4">
        <v>76</v>
      </c>
      <c r="E7" s="4">
        <v>1</v>
      </c>
      <c r="F7" s="4">
        <v>72</v>
      </c>
      <c r="G7" s="4">
        <v>1</v>
      </c>
      <c r="H7" s="4">
        <v>83</v>
      </c>
      <c r="I7" s="4">
        <v>1</v>
      </c>
      <c r="J7" s="4"/>
      <c r="K7" s="5">
        <f>95*(B7*C7+D7*E7+F7*G7+H7*I7)/((C7+E7+G7+I7)*100)+J7</f>
        <v>71.962500000000006</v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71.962500000000006</v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13"/>
  <sheetViews>
    <sheetView topLeftCell="C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21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23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25</v>
      </c>
      <c r="B7" s="8">
        <v>93</v>
      </c>
      <c r="C7" s="8">
        <v>1</v>
      </c>
      <c r="D7" s="8">
        <v>100</v>
      </c>
      <c r="E7" s="8">
        <v>1</v>
      </c>
      <c r="F7" s="8">
        <v>95</v>
      </c>
      <c r="G7" s="8">
        <v>1</v>
      </c>
      <c r="H7" s="8"/>
      <c r="I7" s="9">
        <f>95*(B7*C7+D7*E7+F7*G7)/((C7+E7+G7)*100)+H7</f>
        <v>91.2</v>
      </c>
    </row>
    <row r="8" spans="1:9" ht="15.5">
      <c r="A8" s="3" t="s">
        <v>26</v>
      </c>
      <c r="B8" s="4">
        <v>82</v>
      </c>
      <c r="C8" s="4">
        <v>1</v>
      </c>
      <c r="D8" s="4">
        <v>100</v>
      </c>
      <c r="E8" s="4">
        <v>1</v>
      </c>
      <c r="F8" s="4">
        <v>90</v>
      </c>
      <c r="G8" s="4">
        <v>1</v>
      </c>
      <c r="H8" s="4"/>
      <c r="I8" s="5">
        <f>95*(B8*C8+D8*E8+F8*G8)/((C8+E8+G8)*100)+H8</f>
        <v>86.13333333333334</v>
      </c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12</v>
      </c>
      <c r="B11" s="4"/>
      <c r="C11" s="4"/>
      <c r="D11" s="4"/>
      <c r="E11" s="4"/>
      <c r="F11" s="4"/>
      <c r="G11" s="4"/>
      <c r="H11" s="4"/>
      <c r="I11" s="5">
        <f>AVERAGE(I7:I8)</f>
        <v>88.666666666666671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K12"/>
  <sheetViews>
    <sheetView workbookViewId="0">
      <selection activeCell="B8" sqref="B8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209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210</v>
      </c>
      <c r="C5" s="17"/>
      <c r="D5" s="16" t="s">
        <v>211</v>
      </c>
      <c r="E5" s="17"/>
      <c r="F5" s="16" t="s">
        <v>18</v>
      </c>
      <c r="G5" s="17"/>
      <c r="H5" s="16" t="s">
        <v>212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213</v>
      </c>
      <c r="B7" s="4">
        <v>70</v>
      </c>
      <c r="C7" s="4">
        <v>1</v>
      </c>
      <c r="D7" s="4">
        <v>95</v>
      </c>
      <c r="E7" s="4">
        <v>1</v>
      </c>
      <c r="F7" s="4">
        <v>88</v>
      </c>
      <c r="G7" s="4">
        <v>1</v>
      </c>
      <c r="H7" s="4">
        <v>73</v>
      </c>
      <c r="I7" s="4">
        <v>1</v>
      </c>
      <c r="J7" s="4"/>
      <c r="K7" s="5">
        <f>95*(B7*C7+D7*E7+F7*G7+H7*I7)/((C7+E7+G7+I7)*100)+J7</f>
        <v>77.424999999999997</v>
      </c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>
        <f>AVERAGE(K7:K7)</f>
        <v>77.424999999999997</v>
      </c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I13"/>
  <sheetViews>
    <sheetView topLeftCell="B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214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23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216</v>
      </c>
      <c r="B7" s="8">
        <v>92</v>
      </c>
      <c r="C7" s="8">
        <v>1</v>
      </c>
      <c r="D7" s="8">
        <v>90</v>
      </c>
      <c r="E7" s="8">
        <v>1</v>
      </c>
      <c r="F7" s="8">
        <v>90</v>
      </c>
      <c r="G7" s="8">
        <v>1</v>
      </c>
      <c r="H7" s="8"/>
      <c r="I7" s="9">
        <f>95*(B7*C7+D7*E7+F7*G7)/((C7+E7+G7)*100)+H7</f>
        <v>86.13333333333334</v>
      </c>
    </row>
    <row r="8" spans="1:9" ht="15.5">
      <c r="A8" s="3" t="s">
        <v>215</v>
      </c>
      <c r="B8" s="4"/>
      <c r="C8" s="4"/>
      <c r="D8" s="4"/>
      <c r="E8" s="4"/>
      <c r="F8" s="4"/>
      <c r="G8" s="4"/>
      <c r="H8" s="4"/>
      <c r="I8" s="5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12</v>
      </c>
      <c r="B11" s="4"/>
      <c r="C11" s="4"/>
      <c r="D11" s="4"/>
      <c r="E11" s="4"/>
      <c r="F11" s="4"/>
      <c r="G11" s="4"/>
      <c r="H11" s="4"/>
      <c r="I11" s="5">
        <f>AVERAGE(I7:I8)</f>
        <v>86.13333333333334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</row>
  </sheetData>
  <sortState xmlns:xlrd2="http://schemas.microsoft.com/office/spreadsheetml/2017/richdata2" ref="A7:I8">
    <sortCondition descending="1" ref="I7:I8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13"/>
  <sheetViews>
    <sheetView workbookViewId="0">
      <selection activeCell="M7" sqref="A7:M7"/>
    </sheetView>
  </sheetViews>
  <sheetFormatPr defaultRowHeight="14.5"/>
  <cols>
    <col min="1" max="1" width="47" customWidth="1"/>
    <col min="13" max="13" width="15" customWidth="1"/>
  </cols>
  <sheetData>
    <row r="2" spans="1:13">
      <c r="A2" s="14" t="s">
        <v>217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5" spans="1:13" ht="130" customHeight="1">
      <c r="A5" s="16" t="s">
        <v>2</v>
      </c>
      <c r="B5" s="16" t="s">
        <v>218</v>
      </c>
      <c r="C5" s="17"/>
      <c r="D5" s="16" t="s">
        <v>22</v>
      </c>
      <c r="E5" s="17"/>
      <c r="F5" s="16" t="s">
        <v>219</v>
      </c>
      <c r="G5" s="17"/>
      <c r="H5" s="16" t="s">
        <v>220</v>
      </c>
      <c r="I5" s="17"/>
      <c r="J5" s="16" t="s">
        <v>221</v>
      </c>
      <c r="K5" s="17"/>
      <c r="L5" s="16" t="s">
        <v>7</v>
      </c>
      <c r="M5" s="16" t="s">
        <v>8</v>
      </c>
    </row>
    <row r="6" spans="1:13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" t="s">
        <v>9</v>
      </c>
      <c r="K6" s="1" t="s">
        <v>10</v>
      </c>
      <c r="L6" s="18"/>
      <c r="M6" s="18"/>
    </row>
    <row r="7" spans="1:13" ht="15.5">
      <c r="A7" s="7" t="s">
        <v>222</v>
      </c>
      <c r="B7" s="8">
        <v>70</v>
      </c>
      <c r="C7" s="8">
        <v>1</v>
      </c>
      <c r="D7" s="8">
        <v>90</v>
      </c>
      <c r="E7" s="8">
        <v>1</v>
      </c>
      <c r="F7" s="8">
        <v>95</v>
      </c>
      <c r="G7" s="8">
        <v>1</v>
      </c>
      <c r="H7" s="8">
        <v>70</v>
      </c>
      <c r="I7" s="8">
        <v>1</v>
      </c>
      <c r="J7" s="8">
        <v>88</v>
      </c>
      <c r="K7" s="8">
        <v>1</v>
      </c>
      <c r="L7" s="8">
        <v>1</v>
      </c>
      <c r="M7" s="9">
        <f>95*(B7*C7+D7*E7+F7*G7+H7*I7+J7*K7)/((C7+E7+G7+I7+K7)*100)+L7</f>
        <v>79.47</v>
      </c>
    </row>
    <row r="8" spans="1:13" ht="15.5">
      <c r="A8" s="3" t="s">
        <v>223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1:13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5.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5">
        <f>AVERAGE(M7:M8)</f>
        <v>79.47</v>
      </c>
    </row>
    <row r="12" spans="1:13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  <c r="L13" s="4"/>
      <c r="M13" s="4"/>
    </row>
  </sheetData>
  <mergeCells count="9">
    <mergeCell ref="M5:M6"/>
    <mergeCell ref="A2:M2"/>
    <mergeCell ref="L5:L6"/>
    <mergeCell ref="A5:A6"/>
    <mergeCell ref="J5:K5"/>
    <mergeCell ref="B5:C5"/>
    <mergeCell ref="F5:G5"/>
    <mergeCell ref="D5:E5"/>
    <mergeCell ref="H5:I5"/>
  </mergeCells>
  <pageMargins left="0.75" right="0.75" top="1" bottom="1" header="0.5" footer="0.5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K13"/>
  <sheetViews>
    <sheetView workbookViewId="0">
      <selection activeCell="K7" sqref="K7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224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204</v>
      </c>
      <c r="C5" s="17"/>
      <c r="D5" s="16" t="s">
        <v>205</v>
      </c>
      <c r="E5" s="17"/>
      <c r="F5" s="16" t="s">
        <v>206</v>
      </c>
      <c r="G5" s="17"/>
      <c r="H5" s="16" t="s">
        <v>207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7" t="s">
        <v>226</v>
      </c>
      <c r="B7" s="8">
        <v>90</v>
      </c>
      <c r="C7" s="8">
        <v>1</v>
      </c>
      <c r="D7" s="8">
        <v>90</v>
      </c>
      <c r="E7" s="8">
        <v>1</v>
      </c>
      <c r="F7" s="8">
        <v>90</v>
      </c>
      <c r="G7" s="8">
        <v>1</v>
      </c>
      <c r="H7" s="8">
        <v>95</v>
      </c>
      <c r="I7" s="8">
        <v>1</v>
      </c>
      <c r="J7" s="8"/>
      <c r="K7" s="9">
        <f>95*(B7*C7+D7*E7+F7*G7+H7*I7)/((C7+E7+G7+I7)*100)+J7</f>
        <v>86.6875</v>
      </c>
    </row>
    <row r="8" spans="1:11" ht="15.5">
      <c r="A8" s="3" t="s">
        <v>225</v>
      </c>
      <c r="B8" s="4">
        <v>75</v>
      </c>
      <c r="C8" s="4">
        <v>1</v>
      </c>
      <c r="D8" s="4">
        <v>70</v>
      </c>
      <c r="E8" s="4">
        <v>1</v>
      </c>
      <c r="F8" s="4">
        <v>75</v>
      </c>
      <c r="G8" s="4">
        <v>1</v>
      </c>
      <c r="H8" s="4">
        <v>70</v>
      </c>
      <c r="I8" s="4">
        <v>1</v>
      </c>
      <c r="J8" s="4"/>
      <c r="K8" s="5">
        <f>95*(B8*C8+D8*E8+F8*G8+H8*I8)/((C8+E8+G8+I8)*100)+J8</f>
        <v>68.875</v>
      </c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ht="15.5">
      <c r="A11" s="6" t="s">
        <v>12</v>
      </c>
      <c r="B11" s="4"/>
      <c r="C11" s="4"/>
      <c r="D11" s="4"/>
      <c r="E11" s="4"/>
      <c r="F11" s="4"/>
      <c r="G11" s="4"/>
      <c r="H11" s="4"/>
      <c r="I11" s="4"/>
      <c r="J11" s="4"/>
      <c r="K11" s="5">
        <f>AVERAGE(K7:K8)</f>
        <v>77.78125</v>
      </c>
    </row>
    <row r="12" spans="1:11" ht="15.5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  <c r="J13" s="4"/>
      <c r="K13" s="4"/>
    </row>
  </sheetData>
  <sortState xmlns:xlrd2="http://schemas.microsoft.com/office/spreadsheetml/2017/richdata2" ref="A7:K8">
    <sortCondition descending="1" ref="K7:K8"/>
  </sortState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K12"/>
  <sheetViews>
    <sheetView workbookViewId="0">
      <selection activeCell="K10" sqref="K10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227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210</v>
      </c>
      <c r="C5" s="17"/>
      <c r="D5" s="16" t="s">
        <v>211</v>
      </c>
      <c r="E5" s="17"/>
      <c r="F5" s="16" t="s">
        <v>18</v>
      </c>
      <c r="G5" s="17"/>
      <c r="H5" s="16" t="s">
        <v>212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228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K12"/>
  <sheetViews>
    <sheetView workbookViewId="0">
      <selection activeCell="K10" sqref="K10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229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230</v>
      </c>
      <c r="C5" s="17"/>
      <c r="D5" s="16" t="s">
        <v>231</v>
      </c>
      <c r="E5" s="17"/>
      <c r="F5" s="16" t="s">
        <v>232</v>
      </c>
      <c r="G5" s="17"/>
      <c r="H5" s="16" t="s">
        <v>133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233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I13"/>
  <sheetViews>
    <sheetView topLeftCell="D1" workbookViewId="0">
      <selection activeCell="I7" sqref="I7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234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23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236</v>
      </c>
      <c r="B7" s="8">
        <v>90</v>
      </c>
      <c r="C7" s="8">
        <v>1</v>
      </c>
      <c r="D7" s="8">
        <v>90</v>
      </c>
      <c r="E7" s="8">
        <v>1</v>
      </c>
      <c r="F7" s="8">
        <v>90</v>
      </c>
      <c r="G7" s="8">
        <v>1</v>
      </c>
      <c r="H7" s="8"/>
      <c r="I7" s="9">
        <f>95*(B7*C7+D7*E7+F7*G7)/((C7+E7+G7)*100)+H7</f>
        <v>85.5</v>
      </c>
    </row>
    <row r="8" spans="1:9" ht="15.5">
      <c r="A8" s="3" t="s">
        <v>235</v>
      </c>
      <c r="B8" s="4"/>
      <c r="C8" s="4"/>
      <c r="D8" s="4"/>
      <c r="E8" s="4"/>
      <c r="F8" s="4"/>
      <c r="G8" s="4"/>
      <c r="H8" s="4"/>
      <c r="I8" s="5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3"/>
      <c r="B10" s="4"/>
      <c r="C10" s="4"/>
      <c r="D10" s="4"/>
      <c r="E10" s="4"/>
      <c r="F10" s="4"/>
      <c r="G10" s="4"/>
      <c r="H10" s="4"/>
      <c r="I10" s="4"/>
    </row>
    <row r="11" spans="1:9" ht="15.5">
      <c r="A11" s="6" t="s">
        <v>12</v>
      </c>
      <c r="B11" s="4"/>
      <c r="C11" s="4"/>
      <c r="D11" s="4"/>
      <c r="E11" s="4"/>
      <c r="F11" s="4"/>
      <c r="G11" s="4"/>
      <c r="H11" s="4"/>
      <c r="I11" s="5">
        <f>AVERAGE(I7:I8)</f>
        <v>85.5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 t="s">
        <v>13</v>
      </c>
      <c r="B13" s="4" t="s">
        <v>27</v>
      </c>
      <c r="C13" s="4">
        <f>B13*0.4</f>
        <v>0.8</v>
      </c>
      <c r="D13" s="4"/>
      <c r="E13" s="4"/>
      <c r="F13" s="4"/>
      <c r="G13" s="4"/>
      <c r="H13" s="4"/>
      <c r="I13" s="4"/>
    </row>
  </sheetData>
  <sortState xmlns:xlrd2="http://schemas.microsoft.com/office/spreadsheetml/2017/richdata2" ref="A7:I8">
    <sortCondition descending="1" ref="I7:I8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12"/>
  <sheetViews>
    <sheetView workbookViewId="0">
      <selection activeCell="K10" sqref="K10"/>
    </sheetView>
  </sheetViews>
  <sheetFormatPr defaultRowHeight="14.5"/>
  <cols>
    <col min="1" max="1" width="47" customWidth="1"/>
    <col min="11" max="11" width="15" customWidth="1"/>
  </cols>
  <sheetData>
    <row r="2" spans="1:11">
      <c r="A2" s="14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5" spans="1:11" ht="130" customHeight="1">
      <c r="A5" s="16" t="s">
        <v>2</v>
      </c>
      <c r="B5" s="16" t="s">
        <v>29</v>
      </c>
      <c r="C5" s="17"/>
      <c r="D5" s="16" t="s">
        <v>6</v>
      </c>
      <c r="E5" s="17"/>
      <c r="F5" s="16" t="s">
        <v>30</v>
      </c>
      <c r="G5" s="17"/>
      <c r="H5" s="16" t="s">
        <v>31</v>
      </c>
      <c r="I5" s="17"/>
      <c r="J5" s="16" t="s">
        <v>7</v>
      </c>
      <c r="K5" s="16" t="s">
        <v>8</v>
      </c>
    </row>
    <row r="6" spans="1:11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" t="s">
        <v>9</v>
      </c>
      <c r="I6" s="1" t="s">
        <v>10</v>
      </c>
      <c r="J6" s="18"/>
      <c r="K6" s="18"/>
    </row>
    <row r="7" spans="1:11" ht="15.5">
      <c r="A7" s="3" t="s">
        <v>32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5">
      <c r="A8" s="3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.5">
      <c r="A9" s="3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ht="15.5">
      <c r="A10" s="6" t="s">
        <v>12</v>
      </c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1" ht="15.5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  <c r="J12" s="4"/>
      <c r="K12" s="4"/>
    </row>
  </sheetData>
  <mergeCells count="8">
    <mergeCell ref="A2:K2"/>
    <mergeCell ref="H5:I5"/>
    <mergeCell ref="K5:K6"/>
    <mergeCell ref="A5:A6"/>
    <mergeCell ref="J5:J6"/>
    <mergeCell ref="B5:C5"/>
    <mergeCell ref="F5:G5"/>
    <mergeCell ref="D5:E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2"/>
  <sheetViews>
    <sheetView workbookViewId="0">
      <selection activeCell="I10" sqref="I10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33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22</v>
      </c>
      <c r="C5" s="17"/>
      <c r="D5" s="16" t="s">
        <v>23</v>
      </c>
      <c r="E5" s="17"/>
      <c r="F5" s="16" t="s">
        <v>24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3" t="s">
        <v>34</v>
      </c>
      <c r="B7" s="4"/>
      <c r="C7" s="4"/>
      <c r="D7" s="4"/>
      <c r="E7" s="4"/>
      <c r="F7" s="4"/>
      <c r="G7" s="4"/>
      <c r="H7" s="4"/>
      <c r="I7" s="5"/>
    </row>
    <row r="8" spans="1:9" ht="15.5">
      <c r="A8" s="3"/>
      <c r="B8" s="4"/>
      <c r="C8" s="4"/>
      <c r="D8" s="4"/>
      <c r="E8" s="4"/>
      <c r="F8" s="4"/>
      <c r="G8" s="4"/>
      <c r="H8" s="4"/>
      <c r="I8" s="4"/>
    </row>
    <row r="9" spans="1:9" ht="15.5">
      <c r="A9" s="3"/>
      <c r="B9" s="4"/>
      <c r="C9" s="4"/>
      <c r="D9" s="4"/>
      <c r="E9" s="4"/>
      <c r="F9" s="4"/>
      <c r="G9" s="4"/>
      <c r="H9" s="4"/>
      <c r="I9" s="4"/>
    </row>
    <row r="10" spans="1:9" ht="15.5">
      <c r="A10" s="6" t="s">
        <v>12</v>
      </c>
      <c r="B10" s="4"/>
      <c r="C10" s="4"/>
      <c r="D10" s="4"/>
      <c r="E10" s="4"/>
      <c r="F10" s="4"/>
      <c r="G10" s="4"/>
      <c r="H10" s="4"/>
      <c r="I10" s="5"/>
    </row>
    <row r="11" spans="1:9" ht="15.5">
      <c r="A11" s="3"/>
      <c r="B11" s="4"/>
      <c r="C11" s="4"/>
      <c r="D11" s="4"/>
      <c r="E11" s="4"/>
      <c r="F11" s="4"/>
      <c r="G11" s="4"/>
      <c r="H11" s="4"/>
      <c r="I11" s="4"/>
    </row>
    <row r="12" spans="1:9" ht="15.5">
      <c r="A12" s="3" t="s">
        <v>13</v>
      </c>
      <c r="B12" s="4" t="s">
        <v>14</v>
      </c>
      <c r="C12" s="4">
        <f>B12*0.4</f>
        <v>0.4</v>
      </c>
      <c r="D12" s="4"/>
      <c r="E12" s="4"/>
      <c r="F12" s="4"/>
      <c r="G12" s="4"/>
      <c r="H12" s="4"/>
      <c r="I12" s="4"/>
    </row>
  </sheetData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7"/>
  <sheetViews>
    <sheetView topLeftCell="D1" workbookViewId="0">
      <selection activeCell="G7" sqref="G7:G8"/>
    </sheetView>
  </sheetViews>
  <sheetFormatPr defaultRowHeight="14.5"/>
  <cols>
    <col min="1" max="1" width="47" customWidth="1"/>
    <col min="7" max="7" width="15" customWidth="1"/>
  </cols>
  <sheetData>
    <row r="2" spans="1:7">
      <c r="A2" s="14" t="s">
        <v>35</v>
      </c>
      <c r="B2" s="15"/>
      <c r="C2" s="15"/>
      <c r="D2" s="15"/>
      <c r="E2" s="15"/>
      <c r="F2" s="15"/>
      <c r="G2" s="15"/>
    </row>
    <row r="5" spans="1:7" ht="130" customHeight="1">
      <c r="A5" s="16" t="s">
        <v>2</v>
      </c>
      <c r="B5" s="16" t="s">
        <v>36</v>
      </c>
      <c r="C5" s="17"/>
      <c r="D5" s="16" t="s">
        <v>37</v>
      </c>
      <c r="E5" s="17"/>
      <c r="F5" s="16" t="s">
        <v>7</v>
      </c>
      <c r="G5" s="16" t="s">
        <v>8</v>
      </c>
    </row>
    <row r="6" spans="1:7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8"/>
      <c r="G6" s="18"/>
    </row>
    <row r="7" spans="1:7" ht="15.5">
      <c r="A7" s="7" t="s">
        <v>39</v>
      </c>
      <c r="B7" s="8">
        <v>95</v>
      </c>
      <c r="C7" s="8">
        <v>1</v>
      </c>
      <c r="D7" s="8">
        <v>95</v>
      </c>
      <c r="E7" s="8">
        <v>1</v>
      </c>
      <c r="F7" s="8">
        <v>5</v>
      </c>
      <c r="G7" s="9">
        <f>95*(B7*C7+D7*E7)/((C7+E7)*100)+F7</f>
        <v>95.25</v>
      </c>
    </row>
    <row r="8" spans="1:7" ht="15.5">
      <c r="A8" s="7" t="s">
        <v>41</v>
      </c>
      <c r="B8" s="8">
        <v>95</v>
      </c>
      <c r="C8" s="8">
        <v>1</v>
      </c>
      <c r="D8" s="8">
        <v>95</v>
      </c>
      <c r="E8" s="8">
        <v>1</v>
      </c>
      <c r="F8" s="8">
        <v>4</v>
      </c>
      <c r="G8" s="9">
        <f>95*(B8*C8+D8*E8)/((C8+E8)*100)+F8</f>
        <v>94.25</v>
      </c>
    </row>
    <row r="9" spans="1:7" ht="15.5">
      <c r="A9" s="10" t="s">
        <v>40</v>
      </c>
      <c r="B9" s="11">
        <v>95</v>
      </c>
      <c r="C9" s="11">
        <v>1</v>
      </c>
      <c r="D9" s="11">
        <v>95</v>
      </c>
      <c r="E9" s="11">
        <v>1</v>
      </c>
      <c r="F9" s="11"/>
      <c r="G9" s="12">
        <f>95*(B9*C9+D9*E9)/((C9+E9)*100)+F9</f>
        <v>90.25</v>
      </c>
    </row>
    <row r="10" spans="1:7" ht="15.5">
      <c r="A10" s="3" t="s">
        <v>38</v>
      </c>
      <c r="B10" s="4">
        <v>92</v>
      </c>
      <c r="C10" s="4">
        <v>1</v>
      </c>
      <c r="D10" s="4">
        <v>90</v>
      </c>
      <c r="E10" s="4">
        <v>1</v>
      </c>
      <c r="F10" s="4"/>
      <c r="G10" s="5">
        <f>95*(B10*C10+D10*E10)/((C10+E10)*100)+F10</f>
        <v>86.45</v>
      </c>
    </row>
    <row r="11" spans="1:7" ht="15.5">
      <c r="A11" s="3" t="s">
        <v>42</v>
      </c>
      <c r="B11" s="4">
        <v>90</v>
      </c>
      <c r="C11" s="4">
        <v>1</v>
      </c>
      <c r="D11" s="4">
        <v>90</v>
      </c>
      <c r="E11" s="4">
        <v>1</v>
      </c>
      <c r="F11" s="4"/>
      <c r="G11" s="5">
        <f>95*(B11*C11+D11*E11)/((C11+E11)*100)+F11</f>
        <v>85.5</v>
      </c>
    </row>
    <row r="12" spans="1:7" ht="15.5">
      <c r="A12" s="3" t="s">
        <v>43</v>
      </c>
      <c r="B12" s="4"/>
      <c r="C12" s="4"/>
      <c r="D12" s="4"/>
      <c r="E12" s="4"/>
      <c r="F12" s="4"/>
      <c r="G12" s="5"/>
    </row>
    <row r="13" spans="1:7" ht="15.5">
      <c r="A13" s="3"/>
      <c r="B13" s="4"/>
      <c r="C13" s="4"/>
      <c r="D13" s="4"/>
      <c r="E13" s="4"/>
      <c r="F13" s="4"/>
      <c r="G13" s="4"/>
    </row>
    <row r="14" spans="1:7" ht="15.5">
      <c r="A14" s="3"/>
      <c r="B14" s="4"/>
      <c r="C14" s="4"/>
      <c r="D14" s="4"/>
      <c r="E14" s="4"/>
      <c r="F14" s="4"/>
      <c r="G14" s="4"/>
    </row>
    <row r="15" spans="1:7" ht="15.5">
      <c r="A15" s="6" t="s">
        <v>12</v>
      </c>
      <c r="B15" s="4"/>
      <c r="C15" s="4"/>
      <c r="D15" s="4"/>
      <c r="E15" s="4"/>
      <c r="F15" s="4"/>
      <c r="G15" s="5">
        <f>AVERAGE(G7:G12)</f>
        <v>90.34</v>
      </c>
    </row>
    <row r="16" spans="1:7" ht="15.5">
      <c r="A16" s="3"/>
      <c r="B16" s="4"/>
      <c r="C16" s="4"/>
      <c r="D16" s="4"/>
      <c r="E16" s="4"/>
      <c r="F16" s="4"/>
      <c r="G16" s="4"/>
    </row>
    <row r="17" spans="1:7" ht="15.5">
      <c r="A17" s="3" t="s">
        <v>13</v>
      </c>
      <c r="B17" s="4" t="s">
        <v>44</v>
      </c>
      <c r="C17" s="4">
        <f>B17*0.4</f>
        <v>2.4000000000000004</v>
      </c>
      <c r="D17" s="4"/>
      <c r="E17" s="4"/>
      <c r="F17" s="4"/>
      <c r="G17" s="4"/>
    </row>
  </sheetData>
  <sortState xmlns:xlrd2="http://schemas.microsoft.com/office/spreadsheetml/2017/richdata2" ref="A7:G11">
    <sortCondition descending="1" ref="G7:G11"/>
  </sortState>
  <mergeCells count="6">
    <mergeCell ref="A5:A6"/>
    <mergeCell ref="G5:G6"/>
    <mergeCell ref="B5:C5"/>
    <mergeCell ref="D5:E5"/>
    <mergeCell ref="A2:G2"/>
    <mergeCell ref="F5:F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8"/>
  <sheetViews>
    <sheetView topLeftCell="D1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45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46</v>
      </c>
      <c r="C5" s="17"/>
      <c r="D5" s="16" t="s">
        <v>47</v>
      </c>
      <c r="E5" s="17"/>
      <c r="F5" s="16" t="s">
        <v>48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51</v>
      </c>
      <c r="B7" s="8">
        <v>100</v>
      </c>
      <c r="C7" s="8">
        <v>1</v>
      </c>
      <c r="D7" s="8">
        <v>100</v>
      </c>
      <c r="E7" s="8">
        <v>1</v>
      </c>
      <c r="F7" s="8">
        <v>92</v>
      </c>
      <c r="G7" s="8">
        <v>1</v>
      </c>
      <c r="H7" s="8">
        <v>3</v>
      </c>
      <c r="I7" s="9">
        <f>95*(B7*C7+D7*E7+F7*G7)/((C7+E7+G7)*100)+H7</f>
        <v>95.466666666666669</v>
      </c>
    </row>
    <row r="8" spans="1:9" ht="15.5">
      <c r="A8" s="7" t="s">
        <v>52</v>
      </c>
      <c r="B8" s="8">
        <v>96</v>
      </c>
      <c r="C8" s="8">
        <v>1</v>
      </c>
      <c r="D8" s="8">
        <v>96</v>
      </c>
      <c r="E8" s="8">
        <v>1</v>
      </c>
      <c r="F8" s="8">
        <v>91</v>
      </c>
      <c r="G8" s="8">
        <v>1</v>
      </c>
      <c r="H8" s="8">
        <v>1</v>
      </c>
      <c r="I8" s="9">
        <f>95*(B8*C8+D8*E8+F8*G8)/((C8+E8+G8)*100)+H8</f>
        <v>90.61666666666666</v>
      </c>
    </row>
    <row r="9" spans="1:9" ht="15.5">
      <c r="A9" s="3" t="s">
        <v>54</v>
      </c>
      <c r="B9" s="4">
        <v>96</v>
      </c>
      <c r="C9" s="4">
        <v>1</v>
      </c>
      <c r="D9" s="4">
        <v>96</v>
      </c>
      <c r="E9" s="4">
        <v>1</v>
      </c>
      <c r="F9" s="4">
        <v>90</v>
      </c>
      <c r="G9" s="4">
        <v>1</v>
      </c>
      <c r="H9" s="4">
        <v>1</v>
      </c>
      <c r="I9" s="5">
        <f>95*(B9*C9+D9*E9+F9*G9)/((C9+E9+G9)*100)+H9</f>
        <v>90.3</v>
      </c>
    </row>
    <row r="10" spans="1:9" ht="15.5">
      <c r="A10" s="3" t="s">
        <v>53</v>
      </c>
      <c r="B10" s="4">
        <v>92</v>
      </c>
      <c r="C10" s="4">
        <v>1</v>
      </c>
      <c r="D10" s="4">
        <v>92</v>
      </c>
      <c r="E10" s="4">
        <v>1</v>
      </c>
      <c r="F10" s="4">
        <v>91</v>
      </c>
      <c r="G10" s="4">
        <v>1</v>
      </c>
      <c r="H10" s="4"/>
      <c r="I10" s="5">
        <f>95*(B10*C10+D10*E10+F10*G10)/((C10+E10+G10)*100)+H10</f>
        <v>87.083333333333329</v>
      </c>
    </row>
    <row r="11" spans="1:9" ht="15.5">
      <c r="A11" s="3" t="s">
        <v>49</v>
      </c>
      <c r="B11" s="4">
        <v>80</v>
      </c>
      <c r="C11" s="4">
        <v>1</v>
      </c>
      <c r="D11" s="4">
        <v>80</v>
      </c>
      <c r="E11" s="4">
        <v>1</v>
      </c>
      <c r="F11" s="4">
        <v>60</v>
      </c>
      <c r="G11" s="4">
        <v>1</v>
      </c>
      <c r="H11" s="4"/>
      <c r="I11" s="5">
        <f>95*(B11*C11+D11*E11+F11*G11)/((C11+E11+G11)*100)+H11</f>
        <v>69.666666666666671</v>
      </c>
    </row>
    <row r="12" spans="1:9" ht="15.5">
      <c r="A12" s="3" t="s">
        <v>50</v>
      </c>
      <c r="B12" s="4"/>
      <c r="C12" s="4"/>
      <c r="D12" s="4"/>
      <c r="E12" s="4"/>
      <c r="F12" s="4"/>
      <c r="G12" s="4"/>
      <c r="H12" s="4"/>
      <c r="I12" s="5"/>
    </row>
    <row r="13" spans="1:9" ht="15.5">
      <c r="A13" s="3" t="s">
        <v>55</v>
      </c>
      <c r="B13" s="4"/>
      <c r="C13" s="4"/>
      <c r="D13" s="4"/>
      <c r="E13" s="4"/>
      <c r="F13" s="4"/>
      <c r="G13" s="4"/>
      <c r="H13" s="4"/>
      <c r="I13" s="5"/>
    </row>
    <row r="14" spans="1:9" ht="15.5">
      <c r="A14" s="3"/>
      <c r="B14" s="4"/>
      <c r="C14" s="4"/>
      <c r="D14" s="4"/>
      <c r="E14" s="4"/>
      <c r="F14" s="4"/>
      <c r="G14" s="4"/>
      <c r="H14" s="4"/>
      <c r="I14" s="4"/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6" t="s">
        <v>12</v>
      </c>
      <c r="B16" s="4"/>
      <c r="C16" s="4"/>
      <c r="D16" s="4"/>
      <c r="E16" s="4"/>
      <c r="F16" s="4"/>
      <c r="G16" s="4"/>
      <c r="H16" s="4"/>
      <c r="I16" s="5">
        <f>AVERAGE(I7:I13)</f>
        <v>86.626666666666665</v>
      </c>
    </row>
    <row r="17" spans="1:9" ht="15.5">
      <c r="A17" s="3"/>
      <c r="B17" s="4"/>
      <c r="C17" s="4"/>
      <c r="D17" s="4"/>
      <c r="E17" s="4"/>
      <c r="F17" s="4"/>
      <c r="G17" s="4"/>
      <c r="H17" s="4"/>
      <c r="I17" s="4"/>
    </row>
    <row r="18" spans="1:9" ht="15.5">
      <c r="A18" s="3" t="s">
        <v>13</v>
      </c>
      <c r="B18" s="4" t="s">
        <v>56</v>
      </c>
      <c r="C18" s="4">
        <f>B18*0.4</f>
        <v>2.8000000000000003</v>
      </c>
      <c r="D18" s="4"/>
      <c r="E18" s="4"/>
      <c r="F18" s="4"/>
      <c r="G18" s="4"/>
      <c r="H18" s="4"/>
      <c r="I18" s="4"/>
    </row>
  </sheetData>
  <sortState xmlns:xlrd2="http://schemas.microsoft.com/office/spreadsheetml/2017/richdata2" ref="A7:I14">
    <sortCondition descending="1" ref="I7:I14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6"/>
  <sheetViews>
    <sheetView topLeftCell="B4" workbookViewId="0">
      <selection activeCell="I7" sqref="I7:I8"/>
    </sheetView>
  </sheetViews>
  <sheetFormatPr defaultRowHeight="14.5"/>
  <cols>
    <col min="1" max="1" width="47" customWidth="1"/>
    <col min="9" max="9" width="15" customWidth="1"/>
  </cols>
  <sheetData>
    <row r="2" spans="1:9">
      <c r="A2" s="14" t="s">
        <v>57</v>
      </c>
      <c r="B2" s="15"/>
      <c r="C2" s="15"/>
      <c r="D2" s="15"/>
      <c r="E2" s="15"/>
      <c r="F2" s="15"/>
      <c r="G2" s="15"/>
      <c r="H2" s="15"/>
      <c r="I2" s="15"/>
    </row>
    <row r="5" spans="1:9" ht="130" customHeight="1">
      <c r="A5" s="16" t="s">
        <v>2</v>
      </c>
      <c r="B5" s="16" t="s">
        <v>58</v>
      </c>
      <c r="C5" s="17"/>
      <c r="D5" s="16" t="s">
        <v>59</v>
      </c>
      <c r="E5" s="17"/>
      <c r="F5" s="16" t="s">
        <v>60</v>
      </c>
      <c r="G5" s="17"/>
      <c r="H5" s="16" t="s">
        <v>7</v>
      </c>
      <c r="I5" s="16" t="s">
        <v>8</v>
      </c>
    </row>
    <row r="6" spans="1:9" ht="16" customHeight="1">
      <c r="A6" s="18"/>
      <c r="B6" s="1" t="s">
        <v>9</v>
      </c>
      <c r="C6" s="1" t="s">
        <v>10</v>
      </c>
      <c r="D6" s="1" t="s">
        <v>9</v>
      </c>
      <c r="E6" s="1" t="s">
        <v>10</v>
      </c>
      <c r="F6" s="1" t="s">
        <v>9</v>
      </c>
      <c r="G6" s="1" t="s">
        <v>10</v>
      </c>
      <c r="H6" s="18"/>
      <c r="I6" s="18"/>
    </row>
    <row r="7" spans="1:9" ht="15.5">
      <c r="A7" s="7" t="s">
        <v>63</v>
      </c>
      <c r="B7" s="8">
        <v>80</v>
      </c>
      <c r="C7" s="8">
        <v>1</v>
      </c>
      <c r="D7" s="8">
        <v>96</v>
      </c>
      <c r="E7" s="8">
        <v>1</v>
      </c>
      <c r="F7" s="8">
        <v>98</v>
      </c>
      <c r="G7" s="8">
        <v>1</v>
      </c>
      <c r="H7" s="8"/>
      <c r="I7" s="9">
        <f>95*(B7*C7+D7*E7+F7*G7)/((C7+E7+G7)*100)+H7</f>
        <v>86.766666666666666</v>
      </c>
    </row>
    <row r="8" spans="1:9" ht="15.5">
      <c r="A8" s="7" t="s">
        <v>61</v>
      </c>
      <c r="B8" s="8">
        <v>90</v>
      </c>
      <c r="C8" s="8">
        <v>1</v>
      </c>
      <c r="D8" s="8">
        <v>86</v>
      </c>
      <c r="E8" s="8">
        <v>1</v>
      </c>
      <c r="F8" s="8">
        <v>90</v>
      </c>
      <c r="G8" s="8">
        <v>1</v>
      </c>
      <c r="H8" s="8"/>
      <c r="I8" s="9">
        <f>95*(B8*C8+D8*E8+F8*G8)/((C8+E8+G8)*100)+H8</f>
        <v>84.233333333333334</v>
      </c>
    </row>
    <row r="9" spans="1:9" ht="15.5">
      <c r="A9" s="3" t="s">
        <v>65</v>
      </c>
      <c r="B9" s="4">
        <v>79</v>
      </c>
      <c r="C9" s="4">
        <v>1</v>
      </c>
      <c r="D9" s="4">
        <v>90</v>
      </c>
      <c r="E9" s="4">
        <v>1</v>
      </c>
      <c r="F9" s="4">
        <v>92</v>
      </c>
      <c r="G9" s="4">
        <v>1</v>
      </c>
      <c r="H9" s="4"/>
      <c r="I9" s="5">
        <f>95*(B9*C9+D9*E9+F9*G9)/((C9+E9+G9)*100)+H9</f>
        <v>82.65</v>
      </c>
    </row>
    <row r="10" spans="1:9" ht="15.5">
      <c r="A10" s="3" t="s">
        <v>62</v>
      </c>
      <c r="B10" s="4">
        <v>78</v>
      </c>
      <c r="C10" s="4">
        <v>1</v>
      </c>
      <c r="D10" s="4">
        <v>81</v>
      </c>
      <c r="E10" s="4">
        <v>1</v>
      </c>
      <c r="F10" s="4">
        <v>90</v>
      </c>
      <c r="G10" s="4">
        <v>1</v>
      </c>
      <c r="H10" s="4"/>
      <c r="I10" s="5">
        <f>95*(B10*C10+D10*E10+F10*G10)/((C10+E10+G10)*100)+H10</f>
        <v>78.849999999999994</v>
      </c>
    </row>
    <row r="11" spans="1:9" ht="15.5">
      <c r="A11" s="3" t="s">
        <v>64</v>
      </c>
      <c r="B11" s="4">
        <v>77</v>
      </c>
      <c r="C11" s="4">
        <v>1</v>
      </c>
      <c r="D11" s="4">
        <v>60</v>
      </c>
      <c r="E11" s="4">
        <v>1</v>
      </c>
      <c r="F11" s="4">
        <v>62</v>
      </c>
      <c r="G11" s="4">
        <v>1</v>
      </c>
      <c r="H11" s="4"/>
      <c r="I11" s="5">
        <f>95*(B11*C11+D11*E11+F11*G11)/((C11+E11+G11)*100)+H11</f>
        <v>63.016666666666666</v>
      </c>
    </row>
    <row r="12" spans="1:9" ht="15.5">
      <c r="A12" s="3"/>
      <c r="B12" s="4"/>
      <c r="C12" s="4"/>
      <c r="D12" s="4"/>
      <c r="E12" s="4"/>
      <c r="F12" s="4"/>
      <c r="G12" s="4"/>
      <c r="H12" s="4"/>
      <c r="I12" s="4"/>
    </row>
    <row r="13" spans="1:9" ht="15.5">
      <c r="A13" s="3"/>
      <c r="B13" s="4"/>
      <c r="C13" s="4"/>
      <c r="D13" s="4"/>
      <c r="E13" s="4"/>
      <c r="F13" s="4"/>
      <c r="G13" s="4"/>
      <c r="H13" s="4"/>
      <c r="I13" s="4"/>
    </row>
    <row r="14" spans="1:9" ht="15.5">
      <c r="A14" s="6" t="s">
        <v>12</v>
      </c>
      <c r="B14" s="4"/>
      <c r="C14" s="4"/>
      <c r="D14" s="4"/>
      <c r="E14" s="4"/>
      <c r="F14" s="4"/>
      <c r="G14" s="4"/>
      <c r="H14" s="4"/>
      <c r="I14" s="5">
        <f>AVERAGE(I7:I11)</f>
        <v>79.103333333333325</v>
      </c>
    </row>
    <row r="15" spans="1:9" ht="15.5">
      <c r="A15" s="3"/>
      <c r="B15" s="4"/>
      <c r="C15" s="4"/>
      <c r="D15" s="4"/>
      <c r="E15" s="4"/>
      <c r="F15" s="4"/>
      <c r="G15" s="4"/>
      <c r="H15" s="4"/>
      <c r="I15" s="4"/>
    </row>
    <row r="16" spans="1:9" ht="15.5">
      <c r="A16" s="3" t="s">
        <v>13</v>
      </c>
      <c r="B16" s="4" t="s">
        <v>66</v>
      </c>
      <c r="C16" s="4">
        <f>B16*0.4</f>
        <v>2</v>
      </c>
      <c r="D16" s="4"/>
      <c r="E16" s="4"/>
      <c r="F16" s="4"/>
      <c r="G16" s="4"/>
      <c r="H16" s="4"/>
      <c r="I16" s="4"/>
    </row>
  </sheetData>
  <sortState xmlns:xlrd2="http://schemas.microsoft.com/office/spreadsheetml/2017/richdata2" ref="A7:I11">
    <sortCondition descending="1" ref="I7:I11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46</vt:i4>
      </vt:variant>
    </vt:vector>
  </HeadingPairs>
  <TitlesOfParts>
    <vt:vector size="46" baseType="lpstr">
      <vt:lpstr>Середній бал</vt:lpstr>
      <vt:lpstr>ЕК-20-1</vt:lpstr>
      <vt:lpstr>ЕК-21</vt:lpstr>
      <vt:lpstr>ЕК-22</vt:lpstr>
      <vt:lpstr>ЕК-23м</vt:lpstr>
      <vt:lpstr>ЕК-23ск</vt:lpstr>
      <vt:lpstr>КН-21</vt:lpstr>
      <vt:lpstr>КН-22</vt:lpstr>
      <vt:lpstr>КН-23</vt:lpstr>
      <vt:lpstr>КН-23ск</vt:lpstr>
      <vt:lpstr>МАР-20-1</vt:lpstr>
      <vt:lpstr>МАР-21</vt:lpstr>
      <vt:lpstr>МАР-22</vt:lpstr>
      <vt:lpstr>МВС-21</vt:lpstr>
      <vt:lpstr>МВС-22</vt:lpstr>
      <vt:lpstr>МВС-23</vt:lpstr>
      <vt:lpstr>МЕВ-20-1</vt:lpstr>
      <vt:lpstr>МЕВ-22</vt:lpstr>
      <vt:lpstr>МЕВ-23</vt:lpstr>
      <vt:lpstr>МН-20-1</vt:lpstr>
      <vt:lpstr>МН-22</vt:lpstr>
      <vt:lpstr>МН-23</vt:lpstr>
      <vt:lpstr>МН-23м</vt:lpstr>
      <vt:lpstr>МН-23ск</vt:lpstr>
      <vt:lpstr>МСД-23</vt:lpstr>
      <vt:lpstr>ОіОп-20-1</vt:lpstr>
      <vt:lpstr>ОіОп-21</vt:lpstr>
      <vt:lpstr>ОіОп-22</vt:lpstr>
      <vt:lpstr>ОіОп-22мб</vt:lpstr>
      <vt:lpstr>ОіОп-22ск</vt:lpstr>
      <vt:lpstr>ОіОп-23м</vt:lpstr>
      <vt:lpstr>ОіОп-23мб</vt:lpstr>
      <vt:lpstr>ПТ-23</vt:lpstr>
      <vt:lpstr>ПТ-23ск</vt:lpstr>
      <vt:lpstr>ПТБД-21</vt:lpstr>
      <vt:lpstr>ПТБД-22</vt:lpstr>
      <vt:lpstr>ПТБД-22мб</vt:lpstr>
      <vt:lpstr>ПТБД-22ск</vt:lpstr>
      <vt:lpstr>ФБС-20-1</vt:lpstr>
      <vt:lpstr>ФБС-21</vt:lpstr>
      <vt:lpstr>ФБС-22</vt:lpstr>
      <vt:lpstr>ФБС-22мб</vt:lpstr>
      <vt:lpstr>ФБС-22ск</vt:lpstr>
      <vt:lpstr>ФБС-23-2ск</vt:lpstr>
      <vt:lpstr>ФБС-23м</vt:lpstr>
      <vt:lpstr>ФБС-23ск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Екатерина Лозивец</cp:lastModifiedBy>
  <dcterms:created xsi:type="dcterms:W3CDTF">2024-02-01T14:48:01Z</dcterms:created>
  <dcterms:modified xsi:type="dcterms:W3CDTF">2024-02-07T15:55:46Z</dcterms:modified>
</cp:coreProperties>
</file>