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5480" windowHeight="8580" tabRatio="874" activeTab="3"/>
  </bookViews>
  <sheets>
    <sheet name="Ср. балл" sheetId="1" r:id="rId1"/>
    <sheet name="МН-16-1" sheetId="2" r:id="rId2"/>
    <sheet name="ПУА-16-1" sheetId="3" r:id="rId3"/>
    <sheet name="ПТБД-16-1" sheetId="4" r:id="rId4"/>
    <sheet name="ЕК-16-1" sheetId="5" r:id="rId5"/>
    <sheet name="МЕВ-16-1" sheetId="6" r:id="rId6"/>
    <sheet name="ФБС-16-1" sheetId="7" r:id="rId7"/>
    <sheet name="ПР-16-1" sheetId="8" r:id="rId8"/>
  </sheets>
  <definedNames/>
  <calcPr fullCalcOnLoad="1"/>
</workbook>
</file>

<file path=xl/sharedStrings.xml><?xml version="1.0" encoding="utf-8"?>
<sst xmlns="http://schemas.openxmlformats.org/spreadsheetml/2006/main" count="157" uniqueCount="58">
  <si>
    <t>ПІБ</t>
  </si>
  <si>
    <t>Доп.  Бали</t>
  </si>
  <si>
    <t>Бали рейтингу</t>
  </si>
  <si>
    <t>Оцінка</t>
  </si>
  <si>
    <t>МН-16-1</t>
  </si>
  <si>
    <t>ПУА-16-1</t>
  </si>
  <si>
    <t>ЕК-16-1</t>
  </si>
  <si>
    <t>МЕВ-16-1</t>
  </si>
  <si>
    <t>ПТБД-16-1</t>
  </si>
  <si>
    <t>Середній прохідний бал по факультету для груп, де навчається 1 студент за кошти держзамовлення</t>
  </si>
  <si>
    <t>Азьома Валерія Олександівна</t>
  </si>
  <si>
    <t>Чернов Ярослав Ігорович</t>
  </si>
  <si>
    <t>Куртеков Владислав Олегович</t>
  </si>
  <si>
    <t>Лозівець Катерина Сергіївна</t>
  </si>
  <si>
    <t>Старова Марина Миколаївна</t>
  </si>
  <si>
    <t>Нізельнікова Наталя Михайлівна</t>
  </si>
  <si>
    <t>Всього</t>
  </si>
  <si>
    <t>Вірста Антон Михайлович</t>
  </si>
  <si>
    <t>Глобенко Валерія Сергіївна</t>
  </si>
  <si>
    <t>Середнє значення</t>
  </si>
  <si>
    <t>Кредити</t>
  </si>
  <si>
    <t>Соловйова Наталія Олександрівна</t>
  </si>
  <si>
    <t>Тищенко Марія Сергіївна</t>
  </si>
  <si>
    <t>Черненко Вікторія Віталіївна</t>
  </si>
  <si>
    <t>Рапина Євгеній Андрійович</t>
  </si>
  <si>
    <t>Гайдук Андрій Андрійович</t>
  </si>
  <si>
    <t>ФБС-16-1</t>
  </si>
  <si>
    <t>Дод.  бали</t>
  </si>
  <si>
    <t>Закаблук Анна Дмитрівна</t>
  </si>
  <si>
    <t>Шумаков Дмитро Денисович</t>
  </si>
  <si>
    <t>ПР-16-1</t>
  </si>
  <si>
    <t>Беркун Кароліна Віталіївна</t>
  </si>
  <si>
    <t>Крусь Анастасія Станіславівна</t>
  </si>
  <si>
    <t>Тельвак Анастасія Василівна</t>
  </si>
  <si>
    <t>Інноваційний  менеджмент</t>
  </si>
  <si>
    <t>Стратегічне управління</t>
  </si>
  <si>
    <t>Комплексна курсова робота</t>
  </si>
  <si>
    <t>Теорія та історія державного управління</t>
  </si>
  <si>
    <t>Теорія та історія державного управління (к/р)</t>
  </si>
  <si>
    <t>Соціальна політика (диф. залік)</t>
  </si>
  <si>
    <t>Овчеренко Анастасія Олександрівна</t>
  </si>
  <si>
    <t>Іноземна мова спеціальності</t>
  </si>
  <si>
    <t>Друга іноземна мова</t>
  </si>
  <si>
    <t>Тренінг-курс "Економічна дипломатія"</t>
  </si>
  <si>
    <t>Костішин Михайло Дмитрович</t>
  </si>
  <si>
    <t>Бізнес-стратегія</t>
  </si>
  <si>
    <t>Управління ефективністю бізнесу</t>
  </si>
  <si>
    <t>Жук Наталія Василівна</t>
  </si>
  <si>
    <t>Економіка та організація інноваційною діяльністю</t>
  </si>
  <si>
    <t>Обгрунтування господарських рішень та оцінка ризиків</t>
  </si>
  <si>
    <t>Аналіз діяльності банку</t>
  </si>
  <si>
    <t>Податкова система</t>
  </si>
  <si>
    <t>Бюджетна система</t>
  </si>
  <si>
    <t>Фінансова діяльність суб'єктів підприємництва</t>
  </si>
  <si>
    <t>Господарське процесуальне право</t>
  </si>
  <si>
    <t>Господарське процесуальне право (к/р)</t>
  </si>
  <si>
    <t>Міжнародне економічне право і процес</t>
  </si>
  <si>
    <t>Фінансове право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</si>
</sst>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</numFmts>
  <fonts count="49">
    <font>
      <sz val="10"/>
      <name val="Arial Cyr"/>
      <family val="0"/>
    </font>
    <font>
      <sz val="11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sz val="9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9" fillId="0" borderId="10" xfId="0" applyFont="1" applyFill="1" applyBorder="1" applyAlignment="1">
      <alignment horizontal="left"/>
    </xf>
    <xf numFmtId="177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distributed" wrapText="1"/>
    </xf>
    <xf numFmtId="0" fontId="10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justify" vertical="top" wrapText="1"/>
    </xf>
    <xf numFmtId="0" fontId="3" fillId="0" borderId="10" xfId="0" applyFont="1" applyFill="1" applyBorder="1" applyAlignment="1">
      <alignment wrapText="1"/>
    </xf>
    <xf numFmtId="177" fontId="3" fillId="0" borderId="10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/>
    </xf>
    <xf numFmtId="177" fontId="3" fillId="0" borderId="0" xfId="0" applyNumberFormat="1" applyFont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7" fontId="9" fillId="35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distributed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11.875" style="0" customWidth="1"/>
    <col min="2" max="2" width="22.625" style="0" customWidth="1"/>
  </cols>
  <sheetData>
    <row r="2" ht="69" customHeight="1">
      <c r="B2" s="19" t="s">
        <v>9</v>
      </c>
    </row>
    <row r="4" spans="1:2" ht="12.75">
      <c r="A4" s="3"/>
      <c r="B4" s="16"/>
    </row>
    <row r="5" ht="12.75">
      <c r="B5" s="50">
        <f>AVERAGE('МН-16-1'!M14,'ФБС-16-1'!M9,'ПР-16-1'!O8,'ПУА-16-1'!M9,'ПТБД-16-1'!O8,'ЕК-16-1'!M6,'МЕВ-16-1'!K8)</f>
        <v>80.11489795918366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2">
      <selection activeCell="A6" sqref="A6:M13"/>
    </sheetView>
  </sheetViews>
  <sheetFormatPr defaultColWidth="9.00390625" defaultRowHeight="12.75"/>
  <cols>
    <col min="1" max="1" width="14.125" style="0" customWidth="1"/>
    <col min="2" max="2" width="7.00390625" style="0" customWidth="1"/>
    <col min="3" max="3" width="8.625" style="0" customWidth="1"/>
    <col min="4" max="4" width="6.00390625" style="0" customWidth="1"/>
    <col min="5" max="5" width="9.125" style="0" customWidth="1"/>
    <col min="6" max="6" width="6.875" style="0" customWidth="1"/>
    <col min="7" max="7" width="8.375" style="0" customWidth="1"/>
    <col min="8" max="8" width="6.875" style="0" customWidth="1"/>
    <col min="9" max="9" width="9.875" style="0" customWidth="1"/>
    <col min="10" max="10" width="7.375" style="0" customWidth="1"/>
    <col min="12" max="12" width="8.00390625" style="0" customWidth="1"/>
  </cols>
  <sheetData>
    <row r="2" spans="1:13" ht="17.25">
      <c r="A2" s="51" t="s">
        <v>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4" spans="1:13" ht="53.25" customHeight="1">
      <c r="A4" s="53" t="s">
        <v>0</v>
      </c>
      <c r="B4" s="52" t="s">
        <v>34</v>
      </c>
      <c r="C4" s="52"/>
      <c r="D4" s="52" t="s">
        <v>35</v>
      </c>
      <c r="E4" s="52"/>
      <c r="F4" s="52" t="s">
        <v>36</v>
      </c>
      <c r="G4" s="52"/>
      <c r="H4" s="52"/>
      <c r="I4" s="52"/>
      <c r="J4" s="52"/>
      <c r="K4" s="52"/>
      <c r="L4" s="52" t="s">
        <v>1</v>
      </c>
      <c r="M4" s="52" t="s">
        <v>2</v>
      </c>
    </row>
    <row r="5" spans="1:13" ht="15" customHeight="1">
      <c r="A5" s="53"/>
      <c r="B5" s="17" t="s">
        <v>3</v>
      </c>
      <c r="C5" s="20" t="s">
        <v>20</v>
      </c>
      <c r="D5" s="17" t="s">
        <v>3</v>
      </c>
      <c r="E5" s="20" t="s">
        <v>20</v>
      </c>
      <c r="F5" s="17" t="s">
        <v>3</v>
      </c>
      <c r="G5" s="20" t="s">
        <v>20</v>
      </c>
      <c r="H5" s="17" t="s">
        <v>3</v>
      </c>
      <c r="I5" s="20" t="s">
        <v>20</v>
      </c>
      <c r="J5" s="17" t="s">
        <v>3</v>
      </c>
      <c r="K5" s="20" t="s">
        <v>20</v>
      </c>
      <c r="L5" s="52"/>
      <c r="M5" s="52"/>
    </row>
    <row r="6" spans="1:14" ht="27">
      <c r="A6" s="44" t="s">
        <v>10</v>
      </c>
      <c r="B6" s="18">
        <v>99</v>
      </c>
      <c r="C6" s="18">
        <v>5</v>
      </c>
      <c r="D6" s="18">
        <v>100</v>
      </c>
      <c r="E6" s="18">
        <v>4</v>
      </c>
      <c r="F6" s="18">
        <v>95</v>
      </c>
      <c r="G6" s="18">
        <v>1</v>
      </c>
      <c r="H6" s="18"/>
      <c r="I6" s="18"/>
      <c r="J6" s="18"/>
      <c r="K6" s="18"/>
      <c r="L6" s="18">
        <v>7</v>
      </c>
      <c r="M6" s="27">
        <f aca="true" t="shared" si="0" ref="M6:M13">90*(B6*C6+D6*E6+F6*G6+H6*I6+J6*K6)/((C6+E6+G6+I6+K6)*100)+L6</f>
        <v>96.1</v>
      </c>
      <c r="N6" s="1"/>
    </row>
    <row r="7" spans="1:14" s="2" customFormat="1" ht="27">
      <c r="A7" s="44" t="s">
        <v>17</v>
      </c>
      <c r="B7" s="18">
        <v>63</v>
      </c>
      <c r="C7" s="18">
        <v>5</v>
      </c>
      <c r="D7" s="18">
        <v>71</v>
      </c>
      <c r="E7" s="18">
        <v>4</v>
      </c>
      <c r="F7" s="18">
        <v>68</v>
      </c>
      <c r="G7" s="18">
        <v>1</v>
      </c>
      <c r="H7" s="18"/>
      <c r="I7" s="18"/>
      <c r="J7" s="18"/>
      <c r="K7" s="18"/>
      <c r="L7" s="18"/>
      <c r="M7" s="27">
        <f t="shared" si="0"/>
        <v>60.03</v>
      </c>
      <c r="N7" s="1"/>
    </row>
    <row r="8" spans="1:14" s="2" customFormat="1" ht="39.75">
      <c r="A8" s="44" t="s">
        <v>18</v>
      </c>
      <c r="B8" s="18">
        <v>62</v>
      </c>
      <c r="C8" s="18">
        <v>5</v>
      </c>
      <c r="D8" s="18">
        <v>63</v>
      </c>
      <c r="E8" s="18">
        <v>4</v>
      </c>
      <c r="F8" s="18">
        <v>72</v>
      </c>
      <c r="G8" s="18">
        <v>1</v>
      </c>
      <c r="H8" s="18"/>
      <c r="I8" s="18"/>
      <c r="J8" s="18"/>
      <c r="K8" s="18"/>
      <c r="L8" s="18"/>
      <c r="M8" s="27">
        <f>90*(B8*C8+D8*E8+F8*G8+H8*I8+J8*K8)/((C8+E8+G8+I8+K8)*100)+L8</f>
        <v>57.06</v>
      </c>
      <c r="N8" s="1"/>
    </row>
    <row r="9" spans="1:14" s="2" customFormat="1" ht="27">
      <c r="A9" s="44" t="s">
        <v>24</v>
      </c>
      <c r="B9" s="18">
        <v>78</v>
      </c>
      <c r="C9" s="18">
        <v>5</v>
      </c>
      <c r="D9" s="18">
        <v>85</v>
      </c>
      <c r="E9" s="18">
        <v>4</v>
      </c>
      <c r="F9" s="18">
        <v>72</v>
      </c>
      <c r="G9" s="18">
        <v>1</v>
      </c>
      <c r="H9" s="18"/>
      <c r="I9" s="18"/>
      <c r="J9" s="18"/>
      <c r="K9" s="18"/>
      <c r="L9" s="18"/>
      <c r="M9" s="27">
        <f>90*(B9*C9+D9*E9+F9*G9+H9*I9+J9*K9)/((C9+E9+G9+I9+K9)*100)+L9</f>
        <v>72.18</v>
      </c>
      <c r="N9" s="1"/>
    </row>
    <row r="10" spans="1:13" ht="39">
      <c r="A10" s="44" t="s">
        <v>21</v>
      </c>
      <c r="B10" s="18">
        <v>64</v>
      </c>
      <c r="C10" s="18">
        <v>5</v>
      </c>
      <c r="D10" s="18">
        <v>60</v>
      </c>
      <c r="E10" s="18">
        <v>4</v>
      </c>
      <c r="F10" s="18">
        <v>68</v>
      </c>
      <c r="G10" s="18">
        <v>1</v>
      </c>
      <c r="H10" s="18"/>
      <c r="I10" s="18"/>
      <c r="J10" s="18"/>
      <c r="K10" s="18"/>
      <c r="L10" s="18"/>
      <c r="M10" s="27">
        <f t="shared" si="0"/>
        <v>56.52</v>
      </c>
    </row>
    <row r="11" spans="1:13" ht="26.25">
      <c r="A11" s="44" t="s">
        <v>22</v>
      </c>
      <c r="B11" s="18">
        <v>66</v>
      </c>
      <c r="C11" s="18">
        <v>5</v>
      </c>
      <c r="D11" s="18">
        <v>78</v>
      </c>
      <c r="E11" s="18">
        <v>4</v>
      </c>
      <c r="F11" s="18">
        <v>64</v>
      </c>
      <c r="G11" s="18">
        <v>1</v>
      </c>
      <c r="H11" s="18"/>
      <c r="I11" s="18"/>
      <c r="J11" s="18"/>
      <c r="K11" s="18"/>
      <c r="L11" s="18"/>
      <c r="M11" s="27">
        <f t="shared" si="0"/>
        <v>63.54</v>
      </c>
    </row>
    <row r="12" spans="1:15" ht="26.25">
      <c r="A12" s="44" t="s">
        <v>11</v>
      </c>
      <c r="B12" s="18">
        <v>90</v>
      </c>
      <c r="C12" s="18">
        <v>5</v>
      </c>
      <c r="D12" s="18">
        <v>95</v>
      </c>
      <c r="E12" s="18">
        <v>4</v>
      </c>
      <c r="F12" s="18">
        <v>90</v>
      </c>
      <c r="G12" s="18">
        <v>1</v>
      </c>
      <c r="H12" s="18"/>
      <c r="I12" s="18"/>
      <c r="J12" s="18"/>
      <c r="K12" s="18"/>
      <c r="L12" s="18"/>
      <c r="M12" s="27">
        <f t="shared" si="0"/>
        <v>82.8</v>
      </c>
      <c r="O12" s="2"/>
    </row>
    <row r="13" spans="1:13" ht="39">
      <c r="A13" s="44" t="s">
        <v>23</v>
      </c>
      <c r="B13" s="18">
        <v>67</v>
      </c>
      <c r="C13" s="18">
        <v>5</v>
      </c>
      <c r="D13" s="18">
        <v>76</v>
      </c>
      <c r="E13" s="18">
        <v>4</v>
      </c>
      <c r="F13" s="18">
        <v>62</v>
      </c>
      <c r="G13" s="18">
        <v>1</v>
      </c>
      <c r="H13" s="18"/>
      <c r="I13" s="18"/>
      <c r="J13" s="18"/>
      <c r="K13" s="18"/>
      <c r="L13" s="18"/>
      <c r="M13" s="27">
        <f t="shared" si="0"/>
        <v>63.09</v>
      </c>
    </row>
    <row r="14" spans="1:13" ht="12.75">
      <c r="A14" s="21" t="s">
        <v>19</v>
      </c>
      <c r="B14" s="24"/>
      <c r="C14" s="24"/>
      <c r="D14" s="24"/>
      <c r="E14" s="25"/>
      <c r="F14" s="24"/>
      <c r="G14" s="24"/>
      <c r="H14" s="24"/>
      <c r="I14" s="24"/>
      <c r="J14" s="26"/>
      <c r="K14" s="26"/>
      <c r="L14" s="26"/>
      <c r="M14" s="26">
        <f>AVERAGE(M6:M13)</f>
        <v>68.915</v>
      </c>
    </row>
    <row r="15" spans="1:13" ht="12.75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2.75">
      <c r="A16" s="15" t="s">
        <v>16</v>
      </c>
      <c r="B16" s="7">
        <v>8</v>
      </c>
      <c r="C16" s="7">
        <f>0.43*B16</f>
        <v>3.44</v>
      </c>
      <c r="D16" s="7"/>
      <c r="E16" s="7"/>
      <c r="F16" s="7"/>
      <c r="G16" s="7"/>
      <c r="H16" s="7"/>
      <c r="I16" s="7"/>
      <c r="J16" s="7"/>
      <c r="K16" s="7"/>
      <c r="L16" s="7"/>
      <c r="M16" s="7"/>
    </row>
  </sheetData>
  <sheetProtection/>
  <mergeCells count="9">
    <mergeCell ref="A2:M2"/>
    <mergeCell ref="M4:M5"/>
    <mergeCell ref="H4:I4"/>
    <mergeCell ref="J4:K4"/>
    <mergeCell ref="L4:L5"/>
    <mergeCell ref="A4:A5"/>
    <mergeCell ref="B4:C4"/>
    <mergeCell ref="D4:E4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2"/>
  <sheetViews>
    <sheetView zoomScalePageLayoutView="0" workbookViewId="0" topLeftCell="A1">
      <selection activeCell="O7" sqref="O7:P8"/>
    </sheetView>
  </sheetViews>
  <sheetFormatPr defaultColWidth="9.00390625" defaultRowHeight="12.75"/>
  <cols>
    <col min="1" max="1" width="15.00390625" style="0" customWidth="1"/>
    <col min="2" max="3" width="7.50390625" style="0" customWidth="1"/>
    <col min="4" max="4" width="7.375" style="0" customWidth="1"/>
    <col min="5" max="5" width="7.50390625" style="0" customWidth="1"/>
    <col min="6" max="6" width="7.375" style="0" customWidth="1"/>
    <col min="7" max="7" width="8.50390625" style="0" customWidth="1"/>
    <col min="8" max="8" width="6.50390625" style="0" customWidth="1"/>
    <col min="9" max="9" width="7.875" style="0" customWidth="1"/>
    <col min="10" max="10" width="7.00390625" style="0" customWidth="1"/>
    <col min="11" max="11" width="7.375" style="0" customWidth="1"/>
    <col min="13" max="13" width="11.625" style="0" customWidth="1"/>
  </cols>
  <sheetData>
    <row r="2" spans="1:13" ht="17.25">
      <c r="A2" s="51" t="s">
        <v>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4" spans="1:14" ht="42" customHeight="1">
      <c r="A4" s="53" t="s">
        <v>0</v>
      </c>
      <c r="B4" s="52" t="s">
        <v>37</v>
      </c>
      <c r="C4" s="52"/>
      <c r="D4" s="52" t="s">
        <v>35</v>
      </c>
      <c r="E4" s="52"/>
      <c r="F4" s="52" t="s">
        <v>38</v>
      </c>
      <c r="G4" s="52"/>
      <c r="H4" s="52" t="s">
        <v>39</v>
      </c>
      <c r="I4" s="52"/>
      <c r="J4" s="52"/>
      <c r="K4" s="52"/>
      <c r="L4" s="52" t="s">
        <v>1</v>
      </c>
      <c r="M4" s="52" t="s">
        <v>2</v>
      </c>
      <c r="N4" s="7"/>
    </row>
    <row r="5" spans="1:14" ht="15" customHeight="1">
      <c r="A5" s="53"/>
      <c r="B5" s="17" t="s">
        <v>3</v>
      </c>
      <c r="C5" s="20" t="s">
        <v>20</v>
      </c>
      <c r="D5" s="17" t="s">
        <v>3</v>
      </c>
      <c r="E5" s="20" t="s">
        <v>20</v>
      </c>
      <c r="F5" s="17" t="s">
        <v>3</v>
      </c>
      <c r="G5" s="20" t="s">
        <v>20</v>
      </c>
      <c r="H5" s="17" t="s">
        <v>3</v>
      </c>
      <c r="I5" s="20" t="s">
        <v>20</v>
      </c>
      <c r="J5" s="17" t="s">
        <v>3</v>
      </c>
      <c r="K5" s="20" t="s">
        <v>20</v>
      </c>
      <c r="L5" s="52"/>
      <c r="M5" s="52"/>
      <c r="N5" s="7"/>
    </row>
    <row r="6" spans="1:14" ht="29.25" customHeight="1">
      <c r="A6" s="23" t="s">
        <v>25</v>
      </c>
      <c r="B6" s="17">
        <v>100</v>
      </c>
      <c r="C6" s="20">
        <v>4</v>
      </c>
      <c r="D6" s="17">
        <v>90</v>
      </c>
      <c r="E6" s="20">
        <v>5</v>
      </c>
      <c r="F6" s="17">
        <v>90</v>
      </c>
      <c r="G6" s="20">
        <v>1</v>
      </c>
      <c r="H6" s="17">
        <v>80</v>
      </c>
      <c r="I6" s="20">
        <v>4</v>
      </c>
      <c r="J6" s="17"/>
      <c r="K6" s="20"/>
      <c r="L6" s="20"/>
      <c r="M6" s="45">
        <f>90*(B6*C6+D6*E6+F6*G6+H6*I6+J6*K6)/((C6+E6+G6+I6+K6)*100)+L6</f>
        <v>81</v>
      </c>
      <c r="N6" s="7"/>
    </row>
    <row r="7" spans="1:14" ht="39">
      <c r="A7" s="28" t="s">
        <v>12</v>
      </c>
      <c r="B7" s="18">
        <v>94</v>
      </c>
      <c r="C7" s="18">
        <v>4</v>
      </c>
      <c r="D7" s="18">
        <v>91</v>
      </c>
      <c r="E7" s="18">
        <v>5</v>
      </c>
      <c r="F7" s="18">
        <v>90</v>
      </c>
      <c r="G7" s="18">
        <v>1</v>
      </c>
      <c r="H7" s="18">
        <v>90</v>
      </c>
      <c r="I7" s="18">
        <v>4</v>
      </c>
      <c r="J7" s="18"/>
      <c r="K7" s="18"/>
      <c r="L7" s="18"/>
      <c r="M7" s="27">
        <f>90*(B7*C7+D7*E7+F7*G7+H7*I7+J7*K7)/((C7+E7+G7+I7+K7)*100)+L7</f>
        <v>82.35</v>
      </c>
      <c r="N7" s="12"/>
    </row>
    <row r="8" spans="1:14" ht="39">
      <c r="A8" s="28" t="s">
        <v>13</v>
      </c>
      <c r="B8" s="18">
        <v>97</v>
      </c>
      <c r="C8" s="18">
        <v>4</v>
      </c>
      <c r="D8" s="18">
        <v>94</v>
      </c>
      <c r="E8" s="18">
        <v>5</v>
      </c>
      <c r="F8" s="18">
        <v>90</v>
      </c>
      <c r="G8" s="18">
        <v>1</v>
      </c>
      <c r="H8" s="18">
        <v>90</v>
      </c>
      <c r="I8" s="18">
        <v>4</v>
      </c>
      <c r="J8" s="18"/>
      <c r="K8" s="18"/>
      <c r="L8" s="18">
        <v>10</v>
      </c>
      <c r="M8" s="27">
        <f>90*(B8*C8+D8*E8+F8*G8+H8*I8+J8*K8)/((C8+E8+G8+I8+K8)*100)+L8</f>
        <v>94.08571428571429</v>
      </c>
      <c r="N8" s="7"/>
    </row>
    <row r="9" spans="1:14" ht="12.75">
      <c r="A9" s="21" t="s">
        <v>19</v>
      </c>
      <c r="B9" s="5"/>
      <c r="C9" s="9"/>
      <c r="D9" s="9"/>
      <c r="E9" s="9"/>
      <c r="F9" s="9"/>
      <c r="G9" s="9"/>
      <c r="H9" s="9"/>
      <c r="I9" s="9"/>
      <c r="J9" s="5"/>
      <c r="K9" s="5"/>
      <c r="L9" s="5"/>
      <c r="M9" s="46">
        <f>AVERAGE(M7:M8)</f>
        <v>88.21785714285714</v>
      </c>
      <c r="N9" s="7"/>
    </row>
    <row r="10" spans="1:14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2.75">
      <c r="A11" s="15" t="s">
        <v>16</v>
      </c>
      <c r="B11" s="7">
        <v>3</v>
      </c>
      <c r="C11" s="7">
        <f>0.43*B11</f>
        <v>1.29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</sheetData>
  <sheetProtection/>
  <mergeCells count="9">
    <mergeCell ref="A2:M2"/>
    <mergeCell ref="M4:M5"/>
    <mergeCell ref="H4:I4"/>
    <mergeCell ref="J4:K4"/>
    <mergeCell ref="L4:L5"/>
    <mergeCell ref="A4:A5"/>
    <mergeCell ref="B4:C4"/>
    <mergeCell ref="D4:E4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30"/>
  <sheetViews>
    <sheetView tabSelected="1" zoomScalePageLayoutView="0" workbookViewId="0" topLeftCell="A1">
      <selection activeCell="R7" sqref="R7"/>
    </sheetView>
  </sheetViews>
  <sheetFormatPr defaultColWidth="9.00390625" defaultRowHeight="12.75"/>
  <cols>
    <col min="1" max="1" width="17.375" style="0" customWidth="1"/>
    <col min="2" max="2" width="8.50390625" style="0" customWidth="1"/>
    <col min="3" max="3" width="8.125" style="0" customWidth="1"/>
    <col min="4" max="4" width="8.375" style="0" customWidth="1"/>
    <col min="5" max="5" width="8.00390625" style="0" customWidth="1"/>
    <col min="6" max="6" width="8.625" style="0" customWidth="1"/>
    <col min="7" max="7" width="7.625" style="0" customWidth="1"/>
    <col min="8" max="8" width="7.50390625" style="0" customWidth="1"/>
    <col min="9" max="13" width="8.00390625" style="0" customWidth="1"/>
    <col min="14" max="14" width="9.50390625" style="0" customWidth="1"/>
    <col min="15" max="15" width="11.625" style="0" customWidth="1"/>
    <col min="16" max="16" width="6.125" style="0" customWidth="1"/>
    <col min="17" max="17" width="9.125" style="0" hidden="1" customWidth="1"/>
  </cols>
  <sheetData>
    <row r="2" spans="1:17" ht="17.25">
      <c r="A2" s="51" t="s">
        <v>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4" spans="1:17" s="3" customFormat="1" ht="39" customHeight="1">
      <c r="A4" s="53" t="s">
        <v>0</v>
      </c>
      <c r="B4" s="52" t="s">
        <v>45</v>
      </c>
      <c r="C4" s="52"/>
      <c r="D4" s="52" t="s">
        <v>46</v>
      </c>
      <c r="E4" s="52"/>
      <c r="F4" s="52"/>
      <c r="G4" s="52"/>
      <c r="H4" s="52"/>
      <c r="I4" s="52"/>
      <c r="J4" s="58"/>
      <c r="K4" s="59"/>
      <c r="L4" s="58"/>
      <c r="M4" s="59"/>
      <c r="N4" s="52" t="s">
        <v>1</v>
      </c>
      <c r="O4" s="60" t="s">
        <v>2</v>
      </c>
      <c r="P4" s="55"/>
      <c r="Q4" s="54"/>
    </row>
    <row r="5" spans="1:17" ht="18.75" customHeight="1">
      <c r="A5" s="53"/>
      <c r="B5" s="17" t="s">
        <v>3</v>
      </c>
      <c r="C5" s="20" t="s">
        <v>20</v>
      </c>
      <c r="D5" s="17" t="s">
        <v>3</v>
      </c>
      <c r="E5" s="20" t="s">
        <v>20</v>
      </c>
      <c r="F5" s="17" t="s">
        <v>3</v>
      </c>
      <c r="G5" s="20" t="s">
        <v>20</v>
      </c>
      <c r="H5" s="17" t="s">
        <v>3</v>
      </c>
      <c r="I5" s="20" t="s">
        <v>20</v>
      </c>
      <c r="J5" s="17" t="s">
        <v>3</v>
      </c>
      <c r="K5" s="20" t="s">
        <v>20</v>
      </c>
      <c r="L5" s="17" t="s">
        <v>3</v>
      </c>
      <c r="M5" s="20" t="s">
        <v>20</v>
      </c>
      <c r="N5" s="52"/>
      <c r="O5" s="61"/>
      <c r="P5" s="55"/>
      <c r="Q5" s="54"/>
    </row>
    <row r="6" spans="1:17" ht="34.5" customHeight="1">
      <c r="A6" s="67" t="s">
        <v>44</v>
      </c>
      <c r="B6" s="18">
        <v>90</v>
      </c>
      <c r="C6" s="67">
        <v>4</v>
      </c>
      <c r="D6" s="18">
        <v>95</v>
      </c>
      <c r="E6" s="67">
        <v>4</v>
      </c>
      <c r="F6" s="18"/>
      <c r="G6" s="67"/>
      <c r="H6" s="18"/>
      <c r="I6" s="67"/>
      <c r="J6" s="18"/>
      <c r="K6" s="67"/>
      <c r="L6" s="18"/>
      <c r="M6" s="67"/>
      <c r="N6" s="67">
        <v>4</v>
      </c>
      <c r="O6" s="27">
        <f>90*(B6*C6+D6*E6+F6*G6+H6*I6+J6*K6+L6*M6)/((C6+E6+G6+I6+K6+M6)*100)+N6</f>
        <v>87.25</v>
      </c>
      <c r="P6" s="19"/>
      <c r="Q6" s="29"/>
    </row>
    <row r="7" spans="1:18" s="2" customFormat="1" ht="32.25" customHeight="1">
      <c r="A7" s="67" t="s">
        <v>15</v>
      </c>
      <c r="B7" s="68">
        <v>95</v>
      </c>
      <c r="C7" s="68">
        <v>4</v>
      </c>
      <c r="D7" s="68">
        <v>95</v>
      </c>
      <c r="E7" s="68">
        <v>4</v>
      </c>
      <c r="F7" s="68"/>
      <c r="G7" s="68"/>
      <c r="H7" s="68"/>
      <c r="I7" s="68"/>
      <c r="J7" s="68"/>
      <c r="K7" s="68"/>
      <c r="L7" s="68"/>
      <c r="M7" s="68"/>
      <c r="N7" s="68">
        <v>6</v>
      </c>
      <c r="O7" s="27">
        <f>90*(B7*C7+D7*E7+F7*G7+H7*I7+J7*K7+L7*M7)/((C7+E7+G7+I7+K7+M7)*100)+N7</f>
        <v>91.5</v>
      </c>
      <c r="P7" s="11"/>
      <c r="Q7" s="9"/>
      <c r="R7" s="1"/>
    </row>
    <row r="8" spans="1:17" ht="12.75">
      <c r="A8" s="21" t="s">
        <v>19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48">
        <f>AVERAGE(O6:O7)</f>
        <v>89.375</v>
      </c>
      <c r="P8" s="5"/>
      <c r="Q8" s="5"/>
    </row>
    <row r="9" spans="1:17" ht="12.75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2.75">
      <c r="A10" s="15" t="s">
        <v>16</v>
      </c>
      <c r="B10" s="7">
        <v>3</v>
      </c>
      <c r="C10" s="7">
        <f>0.43*B10</f>
        <v>1.29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2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2.75">
      <c r="A12" s="7"/>
      <c r="B12" s="7"/>
      <c r="C12" s="7"/>
      <c r="D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9" spans="6:20" ht="12.75">
      <c r="F19" s="56"/>
      <c r="G19" s="57"/>
      <c r="H19" s="57"/>
      <c r="I19" s="6"/>
      <c r="J19" s="6"/>
      <c r="K19" s="6"/>
      <c r="L19" s="6"/>
      <c r="M19" s="6"/>
      <c r="N19" s="6"/>
      <c r="O19" s="57"/>
      <c r="P19" s="57"/>
      <c r="Q19" s="57"/>
      <c r="R19" s="57"/>
      <c r="S19" s="55"/>
      <c r="T19" s="54"/>
    </row>
    <row r="20" spans="6:20" ht="12.75">
      <c r="F20" s="5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55"/>
      <c r="T20" s="54"/>
    </row>
    <row r="21" spans="6:21" ht="12.75"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9"/>
      <c r="U21" s="2"/>
    </row>
    <row r="22" spans="6:20" ht="12.75">
      <c r="F22" s="6"/>
      <c r="G22" s="5"/>
      <c r="H22" s="8"/>
      <c r="I22" s="9"/>
      <c r="J22" s="9"/>
      <c r="K22" s="9"/>
      <c r="L22" s="9"/>
      <c r="M22" s="9"/>
      <c r="N22" s="5"/>
      <c r="O22" s="5"/>
      <c r="P22" s="6"/>
      <c r="Q22" s="5"/>
      <c r="R22" s="6"/>
      <c r="S22" s="5"/>
      <c r="T22" s="5"/>
    </row>
    <row r="27" spans="1:15" ht="12.75">
      <c r="A27" s="56"/>
      <c r="B27" s="55"/>
      <c r="C27" s="55"/>
      <c r="D27" s="55"/>
      <c r="E27" s="55"/>
      <c r="F27" s="55"/>
      <c r="G27" s="55"/>
      <c r="H27" s="55"/>
      <c r="I27" s="55"/>
      <c r="J27" s="19"/>
      <c r="K27" s="19"/>
      <c r="L27" s="19"/>
      <c r="M27" s="19"/>
      <c r="N27" s="55"/>
      <c r="O27" s="54"/>
    </row>
    <row r="28" spans="1:15" ht="12.75">
      <c r="A28" s="5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55"/>
      <c r="O28" s="54"/>
    </row>
    <row r="29" spans="1:16" ht="13.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3.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</sheetData>
  <sheetProtection/>
  <mergeCells count="25">
    <mergeCell ref="T19:T20"/>
    <mergeCell ref="O27:O28"/>
    <mergeCell ref="A27:A28"/>
    <mergeCell ref="B27:C27"/>
    <mergeCell ref="D27:E27"/>
    <mergeCell ref="F27:G27"/>
    <mergeCell ref="H27:I27"/>
    <mergeCell ref="N27:N28"/>
    <mergeCell ref="Q19:R19"/>
    <mergeCell ref="S19:S20"/>
    <mergeCell ref="F19:F20"/>
    <mergeCell ref="G19:H19"/>
    <mergeCell ref="O19:P19"/>
    <mergeCell ref="J4:K4"/>
    <mergeCell ref="L4:M4"/>
    <mergeCell ref="N4:N5"/>
    <mergeCell ref="O4:O5"/>
    <mergeCell ref="A2:Q2"/>
    <mergeCell ref="Q4:Q5"/>
    <mergeCell ref="H4:I4"/>
    <mergeCell ref="P4:P5"/>
    <mergeCell ref="A4:A5"/>
    <mergeCell ref="B4:C4"/>
    <mergeCell ref="D4:E4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30"/>
  <sheetViews>
    <sheetView zoomScalePageLayoutView="0" workbookViewId="0" topLeftCell="A1">
      <selection activeCell="A6" sqref="A6:M6"/>
    </sheetView>
  </sheetViews>
  <sheetFormatPr defaultColWidth="9.00390625" defaultRowHeight="12.75"/>
  <cols>
    <col min="1" max="1" width="16.375" style="0" customWidth="1"/>
    <col min="2" max="2" width="7.125" style="0" customWidth="1"/>
    <col min="3" max="3" width="8.50390625" style="0" customWidth="1"/>
    <col min="4" max="4" width="7.125" style="0" customWidth="1"/>
    <col min="5" max="5" width="9.50390625" style="0" customWidth="1"/>
    <col min="6" max="6" width="7.50390625" style="0" customWidth="1"/>
    <col min="7" max="7" width="8.50390625" style="0" customWidth="1"/>
    <col min="8" max="8" width="6.375" style="0" customWidth="1"/>
    <col min="9" max="9" width="9.00390625" style="0" customWidth="1"/>
    <col min="10" max="10" width="7.875" style="0" customWidth="1"/>
    <col min="11" max="11" width="8.50390625" style="0" customWidth="1"/>
    <col min="12" max="12" width="9.50390625" style="0" customWidth="1"/>
    <col min="13" max="13" width="14.00390625" style="0" customWidth="1"/>
    <col min="14" max="14" width="6.50390625" style="0" customWidth="1"/>
    <col min="15" max="15" width="0.37109375" style="0" customWidth="1"/>
    <col min="16" max="16" width="6.125" style="0" hidden="1" customWidth="1"/>
    <col min="17" max="17" width="9.125" style="0" hidden="1" customWidth="1"/>
  </cols>
  <sheetData>
    <row r="2" spans="1:17" ht="17.25">
      <c r="A2" s="51" t="s">
        <v>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4" spans="1:17" s="3" customFormat="1" ht="59.25" customHeight="1">
      <c r="A4" s="53" t="s">
        <v>0</v>
      </c>
      <c r="B4" s="52" t="s">
        <v>48</v>
      </c>
      <c r="C4" s="52"/>
      <c r="D4" s="52" t="s">
        <v>49</v>
      </c>
      <c r="E4" s="52"/>
      <c r="F4" s="52"/>
      <c r="G4" s="52"/>
      <c r="H4" s="52"/>
      <c r="I4" s="52"/>
      <c r="J4" s="52"/>
      <c r="K4" s="52"/>
      <c r="L4" s="52" t="s">
        <v>1</v>
      </c>
      <c r="M4" s="60" t="s">
        <v>2</v>
      </c>
      <c r="N4" s="64"/>
      <c r="O4" s="64"/>
      <c r="P4" s="64"/>
      <c r="Q4" s="65"/>
    </row>
    <row r="5" spans="1:17" ht="17.25" customHeight="1">
      <c r="A5" s="53"/>
      <c r="B5" s="22" t="s">
        <v>3</v>
      </c>
      <c r="C5" s="20" t="s">
        <v>20</v>
      </c>
      <c r="D5" s="22" t="s">
        <v>3</v>
      </c>
      <c r="E5" s="20" t="s">
        <v>20</v>
      </c>
      <c r="F5" s="22" t="s">
        <v>3</v>
      </c>
      <c r="G5" s="20" t="s">
        <v>20</v>
      </c>
      <c r="H5" s="22" t="s">
        <v>3</v>
      </c>
      <c r="I5" s="20" t="s">
        <v>20</v>
      </c>
      <c r="J5" s="22" t="s">
        <v>3</v>
      </c>
      <c r="K5" s="20" t="s">
        <v>20</v>
      </c>
      <c r="L5" s="52"/>
      <c r="M5" s="61"/>
      <c r="N5" s="14"/>
      <c r="O5" s="14"/>
      <c r="P5" s="64"/>
      <c r="Q5" s="65"/>
    </row>
    <row r="6" spans="1:17" ht="26.25" customHeight="1">
      <c r="A6" s="44" t="s">
        <v>47</v>
      </c>
      <c r="B6" s="18">
        <v>99</v>
      </c>
      <c r="C6" s="18">
        <v>3</v>
      </c>
      <c r="D6" s="18">
        <v>84</v>
      </c>
      <c r="E6" s="18">
        <v>3</v>
      </c>
      <c r="F6" s="18"/>
      <c r="G6" s="18"/>
      <c r="H6" s="18"/>
      <c r="I6" s="18"/>
      <c r="J6" s="18"/>
      <c r="K6" s="18"/>
      <c r="L6" s="18"/>
      <c r="M6" s="27">
        <f>90*(B6*C6+D6*E6+F6*G6+H6*I6+J6*'ЕК-16-1'!K6)/((C6+E6+G6+I6+K6)*100)+L6</f>
        <v>82.35</v>
      </c>
      <c r="N6" s="13"/>
      <c r="O6" s="13"/>
      <c r="P6" s="13"/>
      <c r="Q6" s="13"/>
    </row>
    <row r="7" spans="1:17" ht="12.75">
      <c r="A7" s="7"/>
      <c r="B7" s="5"/>
      <c r="C7" s="9"/>
      <c r="D7" s="9"/>
      <c r="E7" s="9"/>
      <c r="F7" s="9"/>
      <c r="G7" s="9"/>
      <c r="H7" s="9"/>
      <c r="I7" s="9"/>
      <c r="J7" s="5"/>
      <c r="K7" s="5"/>
      <c r="L7" s="5"/>
      <c r="M7" s="5"/>
      <c r="N7" s="5"/>
      <c r="O7" s="5"/>
      <c r="P7" s="5"/>
      <c r="Q7" s="5"/>
    </row>
    <row r="8" spans="1:17" ht="12.75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2.75">
      <c r="A9" s="15" t="s">
        <v>16</v>
      </c>
      <c r="B9" s="7">
        <v>1</v>
      </c>
      <c r="C9" s="7"/>
      <c r="D9" s="7"/>
      <c r="E9" s="7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2.75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7.2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5"/>
      <c r="O11" s="5"/>
      <c r="P11" s="5"/>
      <c r="Q11" s="5"/>
    </row>
    <row r="12" spans="1:17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2.75">
      <c r="A14" s="56"/>
      <c r="B14" s="57"/>
      <c r="C14" s="57"/>
      <c r="D14" s="54"/>
      <c r="E14" s="54"/>
      <c r="F14" s="57"/>
      <c r="G14" s="57"/>
      <c r="H14" s="57"/>
      <c r="I14" s="57"/>
      <c r="J14" s="57"/>
      <c r="K14" s="57"/>
      <c r="L14" s="55"/>
      <c r="M14" s="54"/>
      <c r="N14" s="7"/>
      <c r="O14" s="7"/>
      <c r="P14" s="7"/>
      <c r="Q14" s="7"/>
    </row>
    <row r="15" spans="1:17" ht="12.75">
      <c r="A15" s="56"/>
      <c r="B15" s="7"/>
      <c r="C15" s="7"/>
      <c r="D15" s="7"/>
      <c r="E15" s="7"/>
      <c r="F15" s="7"/>
      <c r="G15" s="7"/>
      <c r="H15" s="7"/>
      <c r="I15" s="7"/>
      <c r="J15" s="7"/>
      <c r="K15" s="7"/>
      <c r="L15" s="55"/>
      <c r="M15" s="54"/>
      <c r="N15" s="7"/>
      <c r="O15" s="7"/>
      <c r="P15" s="7"/>
      <c r="Q15" s="7"/>
    </row>
    <row r="16" spans="1:13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2.75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8" spans="4:10" ht="12.75">
      <c r="D28" s="63"/>
      <c r="E28" s="64"/>
      <c r="F28" s="64"/>
      <c r="G28" s="64"/>
      <c r="H28" s="64"/>
      <c r="I28" s="64"/>
      <c r="J28" s="64"/>
    </row>
    <row r="29" spans="4:10" ht="12.75">
      <c r="D29" s="63"/>
      <c r="E29" s="14"/>
      <c r="F29" s="14"/>
      <c r="G29" s="14"/>
      <c r="H29" s="14"/>
      <c r="I29" s="14"/>
      <c r="J29" s="14"/>
    </row>
    <row r="30" spans="4:10" ht="12.75">
      <c r="D30" s="14"/>
      <c r="E30" s="13"/>
      <c r="F30" s="13"/>
      <c r="G30" s="13"/>
      <c r="H30" s="13"/>
      <c r="I30" s="13"/>
      <c r="J30" s="13"/>
    </row>
  </sheetData>
  <sheetProtection/>
  <mergeCells count="25">
    <mergeCell ref="D28:D29"/>
    <mergeCell ref="E28:F28"/>
    <mergeCell ref="G28:H28"/>
    <mergeCell ref="I28:J28"/>
    <mergeCell ref="A2:Q2"/>
    <mergeCell ref="Q4:Q5"/>
    <mergeCell ref="H4:I4"/>
    <mergeCell ref="J4:K4"/>
    <mergeCell ref="N4:O4"/>
    <mergeCell ref="P4:P5"/>
    <mergeCell ref="L4:L5"/>
    <mergeCell ref="M4:M5"/>
    <mergeCell ref="A4:A5"/>
    <mergeCell ref="B4:C4"/>
    <mergeCell ref="D4:E4"/>
    <mergeCell ref="F4:G4"/>
    <mergeCell ref="A14:A15"/>
    <mergeCell ref="B14:C14"/>
    <mergeCell ref="D14:E14"/>
    <mergeCell ref="F14:G14"/>
    <mergeCell ref="M14:M15"/>
    <mergeCell ref="A11:M11"/>
    <mergeCell ref="H14:I14"/>
    <mergeCell ref="J14:K14"/>
    <mergeCell ref="L14:L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0"/>
  <sheetViews>
    <sheetView zoomScalePageLayoutView="0" workbookViewId="0" topLeftCell="A1">
      <selection activeCell="J27" sqref="J27"/>
    </sheetView>
  </sheetViews>
  <sheetFormatPr defaultColWidth="9.00390625" defaultRowHeight="12.75"/>
  <cols>
    <col min="1" max="1" width="14.50390625" style="0" customWidth="1"/>
    <col min="2" max="2" width="6.875" style="0" customWidth="1"/>
    <col min="3" max="3" width="8.125" style="0" customWidth="1"/>
    <col min="4" max="4" width="7.00390625" style="0" customWidth="1"/>
    <col min="5" max="5" width="8.625" style="0" customWidth="1"/>
    <col min="6" max="6" width="6.50390625" style="0" customWidth="1"/>
    <col min="7" max="7" width="8.00390625" style="0" customWidth="1"/>
    <col min="12" max="12" width="12.00390625" style="0" customWidth="1"/>
  </cols>
  <sheetData>
    <row r="2" spans="1:11" ht="17.25">
      <c r="A2" s="51" t="s">
        <v>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43.5" customHeight="1">
      <c r="A4" s="53" t="s">
        <v>0</v>
      </c>
      <c r="B4" s="52" t="s">
        <v>41</v>
      </c>
      <c r="C4" s="52"/>
      <c r="D4" s="52" t="s">
        <v>42</v>
      </c>
      <c r="E4" s="52"/>
      <c r="F4" s="52" t="s">
        <v>43</v>
      </c>
      <c r="G4" s="52"/>
      <c r="H4" s="52"/>
      <c r="I4" s="52"/>
      <c r="J4" s="52" t="s">
        <v>1</v>
      </c>
      <c r="K4" s="52" t="s">
        <v>2</v>
      </c>
    </row>
    <row r="5" spans="1:11" ht="19.5" customHeight="1">
      <c r="A5" s="53"/>
      <c r="B5" s="17" t="s">
        <v>3</v>
      </c>
      <c r="C5" s="20" t="s">
        <v>20</v>
      </c>
      <c r="D5" s="17" t="s">
        <v>3</v>
      </c>
      <c r="E5" s="20" t="s">
        <v>20</v>
      </c>
      <c r="F5" s="17" t="s">
        <v>3</v>
      </c>
      <c r="G5" s="20" t="s">
        <v>20</v>
      </c>
      <c r="H5" s="17" t="s">
        <v>3</v>
      </c>
      <c r="I5" s="20" t="s">
        <v>20</v>
      </c>
      <c r="J5" s="52"/>
      <c r="K5" s="52"/>
    </row>
    <row r="6" spans="1:11" ht="42" customHeight="1">
      <c r="A6" s="67" t="s">
        <v>40</v>
      </c>
      <c r="B6" s="18">
        <v>75</v>
      </c>
      <c r="C6" s="67">
        <v>6</v>
      </c>
      <c r="D6" s="18">
        <v>68</v>
      </c>
      <c r="E6" s="67">
        <v>3</v>
      </c>
      <c r="F6" s="18">
        <v>75</v>
      </c>
      <c r="G6" s="67">
        <v>5</v>
      </c>
      <c r="H6" s="18"/>
      <c r="I6" s="67"/>
      <c r="J6" s="67"/>
      <c r="K6" s="27">
        <f>90*(B6*C6+D6*E6+F6*G6+H6*I6)/((C6+E6+G6+I6)*100)+J6</f>
        <v>66.15</v>
      </c>
    </row>
    <row r="7" spans="1:12" s="2" customFormat="1" ht="26.25">
      <c r="A7" s="67" t="s">
        <v>14</v>
      </c>
      <c r="B7" s="18">
        <v>78</v>
      </c>
      <c r="C7" s="18">
        <v>6</v>
      </c>
      <c r="D7" s="18">
        <v>78</v>
      </c>
      <c r="E7" s="18">
        <v>3</v>
      </c>
      <c r="F7" s="18">
        <v>66</v>
      </c>
      <c r="G7" s="18">
        <v>5</v>
      </c>
      <c r="H7" s="18"/>
      <c r="I7" s="18"/>
      <c r="J7" s="18"/>
      <c r="K7" s="27">
        <f>90*(B7*C7+D7*E7+F7*G7+H7*I7)/((C7+E7+G7+I7)*100)+J7</f>
        <v>66.34285714285714</v>
      </c>
      <c r="L7" s="4"/>
    </row>
    <row r="8" spans="1:12" s="2" customFormat="1" ht="12.75">
      <c r="A8" s="21" t="s">
        <v>19</v>
      </c>
      <c r="B8" s="7"/>
      <c r="C8" s="7"/>
      <c r="D8" s="7"/>
      <c r="E8" s="7"/>
      <c r="F8" s="7"/>
      <c r="G8" s="7"/>
      <c r="H8" s="7"/>
      <c r="I8" s="7"/>
      <c r="J8" s="7"/>
      <c r="K8" s="47">
        <f>AVERAGE(K6:K7)</f>
        <v>66.24642857142857</v>
      </c>
      <c r="L8" s="4"/>
    </row>
    <row r="9" spans="1:11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2.75">
      <c r="A10" s="15" t="s">
        <v>16</v>
      </c>
      <c r="B10" s="7">
        <v>2</v>
      </c>
      <c r="C10" s="7">
        <f>0.43*B10</f>
        <v>0.86</v>
      </c>
      <c r="D10" s="7"/>
      <c r="E10" s="7"/>
      <c r="F10" s="7"/>
      <c r="G10" s="7"/>
      <c r="H10" s="7"/>
      <c r="I10" s="7"/>
      <c r="J10" s="7"/>
      <c r="K10" s="7"/>
    </row>
  </sheetData>
  <sheetProtection/>
  <mergeCells count="8">
    <mergeCell ref="A2:K2"/>
    <mergeCell ref="K4:K5"/>
    <mergeCell ref="H4:I4"/>
    <mergeCell ref="J4:J5"/>
    <mergeCell ref="A4:A5"/>
    <mergeCell ref="B4:C4"/>
    <mergeCell ref="D4:E4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Q19"/>
  <sheetViews>
    <sheetView zoomScalePageLayoutView="0" workbookViewId="0" topLeftCell="A1">
      <selection activeCell="N8" sqref="N8:O25"/>
    </sheetView>
  </sheetViews>
  <sheetFormatPr defaultColWidth="9.00390625" defaultRowHeight="12.75"/>
  <cols>
    <col min="1" max="1" width="16.00390625" style="0" customWidth="1"/>
    <col min="2" max="2" width="6.50390625" style="0" customWidth="1"/>
    <col min="3" max="3" width="7.50390625" style="0" bestFit="1" customWidth="1"/>
    <col min="4" max="4" width="6.625" style="0" customWidth="1"/>
    <col min="5" max="5" width="7.125" style="0" customWidth="1"/>
    <col min="6" max="6" width="6.875" style="0" customWidth="1"/>
    <col min="7" max="7" width="7.00390625" style="0" customWidth="1"/>
    <col min="8" max="8" width="6.50390625" style="0" customWidth="1"/>
    <col min="9" max="9" width="7.50390625" style="0" bestFit="1" customWidth="1"/>
    <col min="10" max="10" width="7.125" style="0" customWidth="1"/>
    <col min="11" max="11" width="7.625" style="0" customWidth="1"/>
    <col min="12" max="12" width="6.50390625" style="0" customWidth="1"/>
  </cols>
  <sheetData>
    <row r="2" spans="1:13" ht="17.25">
      <c r="A2" s="51" t="s">
        <v>26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4" spans="1:14" s="3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 s="19"/>
    </row>
    <row r="5" spans="1:14" ht="52.5" customHeight="1">
      <c r="A5" s="53" t="s">
        <v>0</v>
      </c>
      <c r="B5" s="52" t="s">
        <v>50</v>
      </c>
      <c r="C5" s="52"/>
      <c r="D5" s="52" t="s">
        <v>51</v>
      </c>
      <c r="E5" s="52"/>
      <c r="F5" s="52" t="s">
        <v>52</v>
      </c>
      <c r="G5" s="52"/>
      <c r="H5" s="52" t="s">
        <v>53</v>
      </c>
      <c r="I5" s="52"/>
      <c r="J5" s="52"/>
      <c r="K5" s="52"/>
      <c r="L5" s="52" t="s">
        <v>27</v>
      </c>
      <c r="M5" s="52" t="s">
        <v>2</v>
      </c>
      <c r="N5" s="7"/>
    </row>
    <row r="6" spans="1:14" ht="18" customHeight="1">
      <c r="A6" s="53"/>
      <c r="B6" s="17" t="s">
        <v>3</v>
      </c>
      <c r="C6" s="17" t="s">
        <v>20</v>
      </c>
      <c r="D6" s="17" t="s">
        <v>3</v>
      </c>
      <c r="E6" s="17" t="s">
        <v>20</v>
      </c>
      <c r="F6" s="17" t="s">
        <v>3</v>
      </c>
      <c r="G6" s="17" t="s">
        <v>20</v>
      </c>
      <c r="H6" s="17" t="s">
        <v>3</v>
      </c>
      <c r="I6" s="17" t="s">
        <v>20</v>
      </c>
      <c r="J6" s="17" t="s">
        <v>3</v>
      </c>
      <c r="K6" s="17" t="s">
        <v>20</v>
      </c>
      <c r="L6" s="52"/>
      <c r="M6" s="52"/>
      <c r="N6" s="12"/>
    </row>
    <row r="7" spans="1:43" s="31" customFormat="1" ht="26.25">
      <c r="A7" s="28" t="s">
        <v>28</v>
      </c>
      <c r="B7" s="30">
        <v>90</v>
      </c>
      <c r="C7" s="30">
        <v>3</v>
      </c>
      <c r="D7" s="30">
        <v>90</v>
      </c>
      <c r="E7" s="30">
        <v>3</v>
      </c>
      <c r="F7" s="30">
        <v>92</v>
      </c>
      <c r="G7" s="30">
        <v>3</v>
      </c>
      <c r="H7" s="30">
        <v>98</v>
      </c>
      <c r="I7" s="30">
        <v>3</v>
      </c>
      <c r="J7" s="30"/>
      <c r="K7" s="30"/>
      <c r="L7" s="30"/>
      <c r="M7" s="27">
        <f>90*(B7*C7+D7*E7+F7*G7+H7*I7+J7*K7)/((C7+E7+G7+I7+K7)*100)+L7</f>
        <v>83.25</v>
      </c>
      <c r="N7" s="1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s="33" customFormat="1" ht="26.25">
      <c r="A8" s="28" t="s">
        <v>29</v>
      </c>
      <c r="B8" s="30">
        <v>90</v>
      </c>
      <c r="C8" s="30">
        <v>3</v>
      </c>
      <c r="D8" s="30">
        <v>95</v>
      </c>
      <c r="E8" s="30">
        <v>3</v>
      </c>
      <c r="F8" s="30">
        <v>95</v>
      </c>
      <c r="G8" s="30">
        <v>3</v>
      </c>
      <c r="H8" s="30">
        <v>100</v>
      </c>
      <c r="I8" s="30">
        <v>3</v>
      </c>
      <c r="J8" s="30"/>
      <c r="K8" s="30"/>
      <c r="L8" s="30">
        <v>2</v>
      </c>
      <c r="M8" s="27">
        <f>90*(B8*C8+D8*E8+F8*G8+H8*I8+J8*K8)/((C8+E8+G8+I8+K8)*100)+L8</f>
        <v>87.5</v>
      </c>
      <c r="N8" s="3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s="31" customFormat="1" ht="12.75">
      <c r="A9" s="34" t="s">
        <v>19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5">
        <f>AVERAGE(M7:M8)</f>
        <v>85.375</v>
      </c>
      <c r="N9" s="1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14" ht="12.75">
      <c r="A10" s="36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18"/>
      <c r="N10" s="7"/>
    </row>
    <row r="11" spans="1:14" ht="12.7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7"/>
    </row>
    <row r="12" spans="1:14" ht="12.75">
      <c r="A12" s="37" t="s">
        <v>16</v>
      </c>
      <c r="B12" s="37">
        <v>2</v>
      </c>
      <c r="C12" s="37">
        <f>B12*0.43</f>
        <v>0.86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7"/>
    </row>
    <row r="13" spans="1:14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</sheetData>
  <sheetProtection/>
  <mergeCells count="9">
    <mergeCell ref="A2:M2"/>
    <mergeCell ref="A5:A6"/>
    <mergeCell ref="B5:C5"/>
    <mergeCell ref="D5:E5"/>
    <mergeCell ref="F5:G5"/>
    <mergeCell ref="H5:I5"/>
    <mergeCell ref="J5:K5"/>
    <mergeCell ref="L5:L6"/>
    <mergeCell ref="M5:M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4"/>
  <sheetViews>
    <sheetView zoomScalePageLayoutView="0" workbookViewId="0" topLeftCell="A1">
      <selection activeCell="Q14" sqref="Q14"/>
    </sheetView>
  </sheetViews>
  <sheetFormatPr defaultColWidth="9.00390625" defaultRowHeight="12.75"/>
  <cols>
    <col min="1" max="1" width="15.625" style="0" customWidth="1"/>
    <col min="2" max="2" width="9.00390625" style="0" customWidth="1"/>
    <col min="3" max="3" width="8.375" style="0" customWidth="1"/>
    <col min="4" max="4" width="7.00390625" style="0" customWidth="1"/>
    <col min="5" max="5" width="10.00390625" style="0" customWidth="1"/>
    <col min="6" max="6" width="8.375" style="0" customWidth="1"/>
    <col min="7" max="7" width="8.125" style="0" customWidth="1"/>
    <col min="8" max="8" width="7.75390625" style="0" customWidth="1"/>
    <col min="9" max="9" width="8.375" style="0" customWidth="1"/>
    <col min="10" max="10" width="8.125" style="0" customWidth="1"/>
    <col min="11" max="11" width="9.125" style="0" customWidth="1"/>
    <col min="12" max="12" width="8.125" style="0" customWidth="1"/>
    <col min="13" max="13" width="9.50390625" style="0" customWidth="1"/>
    <col min="14" max="14" width="6.375" style="0" customWidth="1"/>
  </cols>
  <sheetData>
    <row r="2" spans="1:15" ht="17.25">
      <c r="A2" s="51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6" ht="39" customHeight="1">
      <c r="A3" s="53" t="s">
        <v>0</v>
      </c>
      <c r="B3" s="52" t="s">
        <v>54</v>
      </c>
      <c r="C3" s="52"/>
      <c r="D3" s="52" t="s">
        <v>55</v>
      </c>
      <c r="E3" s="52"/>
      <c r="F3" s="52" t="s">
        <v>56</v>
      </c>
      <c r="G3" s="52"/>
      <c r="H3" s="52" t="s">
        <v>57</v>
      </c>
      <c r="I3" s="52"/>
      <c r="J3" s="66"/>
      <c r="K3" s="66"/>
      <c r="L3" s="66"/>
      <c r="M3" s="66"/>
      <c r="N3" s="52" t="s">
        <v>1</v>
      </c>
      <c r="O3" s="66" t="s">
        <v>2</v>
      </c>
      <c r="P3" s="38"/>
    </row>
    <row r="4" spans="1:16" ht="12.75">
      <c r="A4" s="53"/>
      <c r="B4" s="37" t="s">
        <v>3</v>
      </c>
      <c r="C4" s="17" t="s">
        <v>20</v>
      </c>
      <c r="D4" s="37" t="s">
        <v>3</v>
      </c>
      <c r="E4" s="17" t="s">
        <v>20</v>
      </c>
      <c r="F4" s="37" t="s">
        <v>3</v>
      </c>
      <c r="G4" s="17" t="s">
        <v>20</v>
      </c>
      <c r="H4" s="37" t="s">
        <v>3</v>
      </c>
      <c r="I4" s="17" t="s">
        <v>20</v>
      </c>
      <c r="J4" s="37" t="s">
        <v>3</v>
      </c>
      <c r="K4" s="17" t="s">
        <v>20</v>
      </c>
      <c r="L4" s="37" t="s">
        <v>3</v>
      </c>
      <c r="M4" s="17" t="s">
        <v>20</v>
      </c>
      <c r="N4" s="52"/>
      <c r="O4" s="66"/>
      <c r="P4" s="38"/>
    </row>
    <row r="5" spans="1:16" s="2" customFormat="1" ht="26.25">
      <c r="A5" s="69" t="s">
        <v>31</v>
      </c>
      <c r="B5" s="18">
        <v>99</v>
      </c>
      <c r="C5" s="18">
        <v>3</v>
      </c>
      <c r="D5" s="18">
        <v>94</v>
      </c>
      <c r="E5" s="18">
        <v>1</v>
      </c>
      <c r="F5" s="18">
        <v>91</v>
      </c>
      <c r="G5" s="18">
        <v>4</v>
      </c>
      <c r="H5" s="18">
        <v>90</v>
      </c>
      <c r="I5" s="18">
        <v>4</v>
      </c>
      <c r="J5" s="18"/>
      <c r="K5" s="18"/>
      <c r="L5" s="18"/>
      <c r="M5" s="18"/>
      <c r="N5" s="18"/>
      <c r="O5" s="49">
        <f>90*(B5*C5+D5*E5+F5*G5+H5*I5+J5*K5+L5*M5)/((C5+E5+G5+I5+K5+M5)*100)+N5</f>
        <v>83.625</v>
      </c>
      <c r="P5" s="39"/>
    </row>
    <row r="6" spans="1:16" s="2" customFormat="1" ht="26.25">
      <c r="A6" s="40" t="s">
        <v>32</v>
      </c>
      <c r="B6" s="41">
        <v>86</v>
      </c>
      <c r="C6" s="18">
        <v>3</v>
      </c>
      <c r="D6" s="18">
        <v>80</v>
      </c>
      <c r="E6" s="18">
        <v>1</v>
      </c>
      <c r="F6" s="18">
        <v>88</v>
      </c>
      <c r="G6" s="18">
        <v>4</v>
      </c>
      <c r="H6" s="18">
        <v>84</v>
      </c>
      <c r="I6" s="18">
        <v>4</v>
      </c>
      <c r="J6" s="18"/>
      <c r="K6" s="18"/>
      <c r="L6" s="18"/>
      <c r="M6" s="18"/>
      <c r="N6" s="18"/>
      <c r="O6" s="49">
        <f>90*(B6*C6+D6*E6+F6*G6+H6*I6+J6*K6+L6*M6)/((C6+E6+G6+I6+K6+M6)*100)+N6</f>
        <v>76.95</v>
      </c>
      <c r="P6" s="39"/>
    </row>
    <row r="7" spans="1:16" s="2" customFormat="1" ht="26.25">
      <c r="A7" s="40" t="s">
        <v>33</v>
      </c>
      <c r="B7" s="41">
        <v>94</v>
      </c>
      <c r="C7" s="18">
        <v>3</v>
      </c>
      <c r="D7" s="18">
        <v>90</v>
      </c>
      <c r="E7" s="18">
        <v>1</v>
      </c>
      <c r="F7" s="18">
        <v>85</v>
      </c>
      <c r="G7" s="18">
        <v>4</v>
      </c>
      <c r="H7" s="18">
        <v>90</v>
      </c>
      <c r="I7" s="18">
        <v>4</v>
      </c>
      <c r="J7" s="18"/>
      <c r="K7" s="18"/>
      <c r="L7" s="18"/>
      <c r="M7" s="18"/>
      <c r="N7" s="30"/>
      <c r="O7" s="49">
        <f>90*(B7*C7+D7*E7+F7*G7+H7*I7+J7*K7+L7*M7)/((C7+E7+G7+I7+K7+M7)*100)+N7</f>
        <v>80.4</v>
      </c>
      <c r="P7" s="39"/>
    </row>
    <row r="8" spans="1:16" ht="12.75">
      <c r="A8" s="21" t="s">
        <v>19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42">
        <f>AVERAGE(O5:O7)</f>
        <v>80.325</v>
      </c>
      <c r="P8" s="38"/>
    </row>
    <row r="9" spans="1:16" ht="12.75">
      <c r="A9" s="43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42"/>
      <c r="P9" s="38"/>
    </row>
    <row r="10" spans="1:16" ht="12.75">
      <c r="A10" s="37" t="s">
        <v>16</v>
      </c>
      <c r="B10" s="8">
        <v>3</v>
      </c>
      <c r="C10" s="8">
        <f>B10*0.43</f>
        <v>1.29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2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5" ht="12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2.7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2.7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</sheetData>
  <sheetProtection/>
  <mergeCells count="10">
    <mergeCell ref="A2:O2"/>
    <mergeCell ref="A3:A4"/>
    <mergeCell ref="B3:C3"/>
    <mergeCell ref="D3:E3"/>
    <mergeCell ref="F3:G3"/>
    <mergeCell ref="H3:I3"/>
    <mergeCell ref="J3:K3"/>
    <mergeCell ref="L3:M3"/>
    <mergeCell ref="N3:N4"/>
    <mergeCell ref="O3:O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knuei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1n-134</dc:creator>
  <cp:keywords/>
  <dc:description/>
  <cp:lastModifiedBy>Katrin</cp:lastModifiedBy>
  <cp:lastPrinted>2019-02-12T14:14:10Z</cp:lastPrinted>
  <dcterms:created xsi:type="dcterms:W3CDTF">2017-06-20T09:45:15Z</dcterms:created>
  <dcterms:modified xsi:type="dcterms:W3CDTF">2020-05-18T06:48:26Z</dcterms:modified>
  <cp:category/>
  <cp:version/>
  <cp:contentType/>
  <cp:contentStatus/>
</cp:coreProperties>
</file>